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por\Desktop\LIM PARACUARO 2020\LIM PARACUARO 2020 CONGRESO\"/>
    </mc:Choice>
  </mc:AlternateContent>
  <bookViews>
    <workbookView xWindow="0" yWindow="0" windowWidth="23040" windowHeight="9972"/>
  </bookViews>
  <sheets>
    <sheet name="CRI" sheetId="2" r:id="rId1"/>
    <sheet name="PI" sheetId="5" r:id="rId2"/>
    <sheet name="CALENDARIO" sheetId="4" state="hidden" r:id="rId3"/>
  </sheets>
  <definedNames>
    <definedName name="_xlnm._FilterDatabase" localSheetId="1" hidden="1">PI!$J$6:$J$171</definedName>
    <definedName name="_xlnm.Print_Titles" localSheetId="2">CALENDARIO!$1:$2</definedName>
    <definedName name="_xlnm.Print_Titles" localSheetId="0">CRI!$1:$2</definedName>
    <definedName name="_xlnm.Print_Titles" localSheetId="1">PI!$1:$6</definedName>
  </definedNames>
  <calcPr calcId="152511"/>
</workbook>
</file>

<file path=xl/calcChain.xml><?xml version="1.0" encoding="utf-8"?>
<calcChain xmlns="http://schemas.openxmlformats.org/spreadsheetml/2006/main">
  <c r="K139" i="5" l="1"/>
  <c r="K141" i="5"/>
  <c r="K129" i="5"/>
  <c r="K131" i="5"/>
  <c r="L14" i="5"/>
  <c r="M14" i="5"/>
  <c r="N14" i="5"/>
  <c r="O14" i="5"/>
  <c r="P14" i="5"/>
  <c r="Q14" i="5"/>
  <c r="O168" i="5" l="1"/>
  <c r="M169" i="5"/>
  <c r="M168" i="5" s="1"/>
  <c r="L169" i="5"/>
  <c r="N169" i="5"/>
  <c r="N168" i="5" s="1"/>
  <c r="L13" i="5"/>
  <c r="L30" i="5"/>
  <c r="K147" i="5"/>
  <c r="O143" i="2" s="1"/>
  <c r="L152" i="5"/>
  <c r="L151" i="5" s="1"/>
  <c r="L28" i="5"/>
  <c r="W28" i="5"/>
  <c r="V28" i="5"/>
  <c r="U28" i="5"/>
  <c r="T28" i="5"/>
  <c r="S28" i="5"/>
  <c r="R28" i="5"/>
  <c r="Q28" i="5"/>
  <c r="P28" i="5"/>
  <c r="O28" i="5"/>
  <c r="N28" i="5"/>
  <c r="M28" i="5"/>
  <c r="L26" i="5"/>
  <c r="W149" i="5"/>
  <c r="W148" i="5" s="1"/>
  <c r="V149" i="5"/>
  <c r="V148" i="5" s="1"/>
  <c r="U149" i="5"/>
  <c r="T149" i="5"/>
  <c r="T148" i="5" s="1"/>
  <c r="S149" i="5"/>
  <c r="R149" i="5"/>
  <c r="R148" i="5" s="1"/>
  <c r="Q149" i="5"/>
  <c r="P149" i="5"/>
  <c r="P148" i="5" s="1"/>
  <c r="O149" i="5"/>
  <c r="N149" i="5"/>
  <c r="N148" i="5" s="1"/>
  <c r="M149" i="5"/>
  <c r="U148" i="5"/>
  <c r="S148" i="5"/>
  <c r="Q148" i="5"/>
  <c r="O148" i="5"/>
  <c r="M148" i="5"/>
  <c r="M152" i="5"/>
  <c r="L149" i="5"/>
  <c r="L148" i="5" s="1"/>
  <c r="L156" i="5"/>
  <c r="K150" i="5"/>
  <c r="O146" i="2" s="1"/>
  <c r="K29" i="5"/>
  <c r="O25" i="2" s="1"/>
  <c r="P24" i="2" s="1"/>
  <c r="K148" i="5" l="1"/>
  <c r="K183" i="5" s="1"/>
  <c r="K149" i="5"/>
  <c r="K28" i="5"/>
  <c r="P145" i="2"/>
  <c r="Q144" i="2" s="1"/>
  <c r="M10" i="5" l="1"/>
  <c r="N10" i="5"/>
  <c r="O10" i="5"/>
  <c r="P10" i="5"/>
  <c r="Q10" i="5"/>
  <c r="R10" i="5"/>
  <c r="S10" i="5"/>
  <c r="T10" i="5"/>
  <c r="U10" i="5"/>
  <c r="U9" i="5" s="1"/>
  <c r="V10" i="5"/>
  <c r="W10" i="5"/>
  <c r="M13" i="5"/>
  <c r="N13" i="5"/>
  <c r="O13" i="5"/>
  <c r="P13" i="5"/>
  <c r="Q13" i="5"/>
  <c r="Q9" i="5" s="1"/>
  <c r="R14" i="5"/>
  <c r="R13" i="5" s="1"/>
  <c r="S14" i="5"/>
  <c r="S13" i="5" s="1"/>
  <c r="T14" i="5"/>
  <c r="T13" i="5" s="1"/>
  <c r="U14" i="5"/>
  <c r="U13" i="5" s="1"/>
  <c r="V14" i="5"/>
  <c r="V13" i="5" s="1"/>
  <c r="W14" i="5"/>
  <c r="W13" i="5" s="1"/>
  <c r="M19" i="5"/>
  <c r="N19" i="5"/>
  <c r="O19" i="5"/>
  <c r="P19" i="5"/>
  <c r="Q19" i="5"/>
  <c r="R19" i="5"/>
  <c r="S19" i="5"/>
  <c r="T19" i="5"/>
  <c r="U19" i="5"/>
  <c r="V19" i="5"/>
  <c r="W19" i="5"/>
  <c r="M21" i="5"/>
  <c r="N21" i="5"/>
  <c r="O21" i="5"/>
  <c r="P21" i="5"/>
  <c r="Q21" i="5"/>
  <c r="R21" i="5"/>
  <c r="R9" i="5" s="1"/>
  <c r="S21" i="5"/>
  <c r="T21" i="5"/>
  <c r="U21" i="5"/>
  <c r="V21" i="5"/>
  <c r="W21" i="5"/>
  <c r="M26" i="5"/>
  <c r="N26" i="5"/>
  <c r="O26" i="5"/>
  <c r="P26" i="5"/>
  <c r="Q26" i="5"/>
  <c r="R26" i="5"/>
  <c r="S26" i="5"/>
  <c r="T26" i="5"/>
  <c r="U26" i="5"/>
  <c r="V26" i="5"/>
  <c r="W26" i="5"/>
  <c r="M31" i="5"/>
  <c r="N31" i="5"/>
  <c r="O31" i="5"/>
  <c r="P31" i="5"/>
  <c r="Q31" i="5"/>
  <c r="R31" i="5"/>
  <c r="S31" i="5"/>
  <c r="T31" i="5"/>
  <c r="U31" i="5"/>
  <c r="V31" i="5"/>
  <c r="W31" i="5"/>
  <c r="M34" i="5"/>
  <c r="N34" i="5"/>
  <c r="O34" i="5"/>
  <c r="P34" i="5"/>
  <c r="Q34" i="5"/>
  <c r="R34" i="5"/>
  <c r="S34" i="5"/>
  <c r="T34" i="5"/>
  <c r="U34" i="5"/>
  <c r="V34" i="5"/>
  <c r="W34" i="5"/>
  <c r="M37" i="5"/>
  <c r="N37" i="5"/>
  <c r="O37" i="5"/>
  <c r="P37" i="5"/>
  <c r="Q37" i="5"/>
  <c r="R37" i="5"/>
  <c r="S37" i="5"/>
  <c r="T37" i="5"/>
  <c r="U37" i="5"/>
  <c r="V37" i="5"/>
  <c r="W37" i="5"/>
  <c r="M40" i="5"/>
  <c r="M39" i="5" s="1"/>
  <c r="N40" i="5"/>
  <c r="N39" i="5" s="1"/>
  <c r="O40" i="5"/>
  <c r="O39" i="5" s="1"/>
  <c r="P40" i="5"/>
  <c r="P39" i="5" s="1"/>
  <c r="Q40" i="5"/>
  <c r="Q39" i="5" s="1"/>
  <c r="R40" i="5"/>
  <c r="R39" i="5" s="1"/>
  <c r="S40" i="5"/>
  <c r="S39" i="5" s="1"/>
  <c r="T40" i="5"/>
  <c r="T39" i="5" s="1"/>
  <c r="U40" i="5"/>
  <c r="U39" i="5" s="1"/>
  <c r="V40" i="5"/>
  <c r="V39" i="5" s="1"/>
  <c r="W40" i="5"/>
  <c r="W39" i="5" s="1"/>
  <c r="M54" i="5"/>
  <c r="M53" i="5" s="1"/>
  <c r="N54" i="5"/>
  <c r="N53" i="5" s="1"/>
  <c r="O54" i="5"/>
  <c r="O53" i="5" s="1"/>
  <c r="P54" i="5"/>
  <c r="P53" i="5" s="1"/>
  <c r="Q54" i="5"/>
  <c r="Q53" i="5" s="1"/>
  <c r="R54" i="5"/>
  <c r="R53" i="5" s="1"/>
  <c r="S54" i="5"/>
  <c r="S53" i="5" s="1"/>
  <c r="T54" i="5"/>
  <c r="T53" i="5" s="1"/>
  <c r="U54" i="5"/>
  <c r="U53" i="5" s="1"/>
  <c r="V54" i="5"/>
  <c r="V53" i="5" s="1"/>
  <c r="W54" i="5"/>
  <c r="W53" i="5" s="1"/>
  <c r="M68" i="5"/>
  <c r="N68" i="5"/>
  <c r="O68" i="5"/>
  <c r="P68" i="5"/>
  <c r="Q68" i="5"/>
  <c r="R68" i="5"/>
  <c r="S68" i="5"/>
  <c r="T68" i="5"/>
  <c r="U68" i="5"/>
  <c r="V68" i="5"/>
  <c r="W68" i="5"/>
  <c r="M73" i="5"/>
  <c r="N73" i="5"/>
  <c r="O73" i="5"/>
  <c r="P73" i="5"/>
  <c r="Q73" i="5"/>
  <c r="R73" i="5"/>
  <c r="S73" i="5"/>
  <c r="T73" i="5"/>
  <c r="U73" i="5"/>
  <c r="V73" i="5"/>
  <c r="W73" i="5"/>
  <c r="M76" i="5"/>
  <c r="N76" i="5"/>
  <c r="O76" i="5"/>
  <c r="P76" i="5"/>
  <c r="Q76" i="5"/>
  <c r="R76" i="5"/>
  <c r="S76" i="5"/>
  <c r="T76" i="5"/>
  <c r="U76" i="5"/>
  <c r="V76" i="5"/>
  <c r="W76" i="5"/>
  <c r="M82" i="5"/>
  <c r="N82" i="5"/>
  <c r="O82" i="5"/>
  <c r="P82" i="5"/>
  <c r="Q82" i="5"/>
  <c r="R82" i="5"/>
  <c r="S82" i="5"/>
  <c r="T82" i="5"/>
  <c r="U82" i="5"/>
  <c r="V82" i="5"/>
  <c r="W82" i="5"/>
  <c r="M85" i="5"/>
  <c r="N85" i="5"/>
  <c r="O85" i="5"/>
  <c r="P85" i="5"/>
  <c r="Q85" i="5"/>
  <c r="R85" i="5"/>
  <c r="S85" i="5"/>
  <c r="T85" i="5"/>
  <c r="U85" i="5"/>
  <c r="V85" i="5"/>
  <c r="W85" i="5"/>
  <c r="M100" i="5"/>
  <c r="N100" i="5"/>
  <c r="O100" i="5"/>
  <c r="P100" i="5"/>
  <c r="Q100" i="5"/>
  <c r="R100" i="5"/>
  <c r="S100" i="5"/>
  <c r="T100" i="5"/>
  <c r="U100" i="5"/>
  <c r="V100" i="5"/>
  <c r="W100" i="5"/>
  <c r="M108" i="5"/>
  <c r="N108" i="5"/>
  <c r="O108" i="5"/>
  <c r="P108" i="5"/>
  <c r="Q108" i="5"/>
  <c r="R108" i="5"/>
  <c r="S108" i="5"/>
  <c r="T108" i="5"/>
  <c r="U108" i="5"/>
  <c r="V108" i="5"/>
  <c r="W108" i="5"/>
  <c r="M111" i="5"/>
  <c r="N111" i="5"/>
  <c r="O111" i="5"/>
  <c r="P111" i="5"/>
  <c r="Q111" i="5"/>
  <c r="R111" i="5"/>
  <c r="S111" i="5"/>
  <c r="T111" i="5"/>
  <c r="U111" i="5"/>
  <c r="V111" i="5"/>
  <c r="W111" i="5"/>
  <c r="M116" i="5"/>
  <c r="M115" i="5" s="1"/>
  <c r="N116" i="5"/>
  <c r="N115" i="5" s="1"/>
  <c r="O116" i="5"/>
  <c r="O115" i="5" s="1"/>
  <c r="P116" i="5"/>
  <c r="P115" i="5" s="1"/>
  <c r="Q116" i="5"/>
  <c r="Q115" i="5" s="1"/>
  <c r="R116" i="5"/>
  <c r="R115" i="5" s="1"/>
  <c r="S116" i="5"/>
  <c r="S115" i="5" s="1"/>
  <c r="T116" i="5"/>
  <c r="T115" i="5" s="1"/>
  <c r="U116" i="5"/>
  <c r="U115" i="5" s="1"/>
  <c r="V116" i="5"/>
  <c r="V115" i="5" s="1"/>
  <c r="W116" i="5"/>
  <c r="W115" i="5" s="1"/>
  <c r="M118" i="5"/>
  <c r="N118" i="5"/>
  <c r="O118" i="5"/>
  <c r="P118" i="5"/>
  <c r="Q118" i="5"/>
  <c r="R118" i="5"/>
  <c r="S118" i="5"/>
  <c r="T118" i="5"/>
  <c r="U118" i="5"/>
  <c r="V118" i="5"/>
  <c r="W118" i="5"/>
  <c r="M120" i="5"/>
  <c r="N120" i="5"/>
  <c r="O120" i="5"/>
  <c r="P120" i="5"/>
  <c r="Q120" i="5"/>
  <c r="R120" i="5"/>
  <c r="S120" i="5"/>
  <c r="T120" i="5"/>
  <c r="U120" i="5"/>
  <c r="V120" i="5"/>
  <c r="W120" i="5"/>
  <c r="M123" i="5"/>
  <c r="N123" i="5"/>
  <c r="O123" i="5"/>
  <c r="P123" i="5"/>
  <c r="Q123" i="5"/>
  <c r="R123" i="5"/>
  <c r="S123" i="5"/>
  <c r="T123" i="5"/>
  <c r="U123" i="5"/>
  <c r="V123" i="5"/>
  <c r="W123" i="5"/>
  <c r="M129" i="5"/>
  <c r="M128" i="5" s="1"/>
  <c r="N129" i="5"/>
  <c r="N128" i="5" s="1"/>
  <c r="O129" i="5"/>
  <c r="O128" i="5" s="1"/>
  <c r="P129" i="5"/>
  <c r="P128" i="5" s="1"/>
  <c r="Q129" i="5"/>
  <c r="Q128" i="5" s="1"/>
  <c r="Q125" i="5" s="1"/>
  <c r="R129" i="5"/>
  <c r="R128" i="5" s="1"/>
  <c r="R125" i="5" s="1"/>
  <c r="S129" i="5"/>
  <c r="S128" i="5" s="1"/>
  <c r="T129" i="5"/>
  <c r="T128" i="5" s="1"/>
  <c r="U129" i="5"/>
  <c r="U128" i="5" s="1"/>
  <c r="U125" i="5" s="1"/>
  <c r="V129" i="5"/>
  <c r="V128" i="5" s="1"/>
  <c r="V125" i="5" s="1"/>
  <c r="W129" i="5"/>
  <c r="W128" i="5" s="1"/>
  <c r="M140" i="5"/>
  <c r="M139" i="5" s="1"/>
  <c r="N140" i="5"/>
  <c r="N139" i="5" s="1"/>
  <c r="O140" i="5"/>
  <c r="O139" i="5" s="1"/>
  <c r="P140" i="5"/>
  <c r="P139" i="5" s="1"/>
  <c r="Q140" i="5"/>
  <c r="Q139" i="5" s="1"/>
  <c r="R140" i="5"/>
  <c r="R139" i="5" s="1"/>
  <c r="S140" i="5"/>
  <c r="S139" i="5" s="1"/>
  <c r="T140" i="5"/>
  <c r="T139" i="5" s="1"/>
  <c r="U140" i="5"/>
  <c r="U139" i="5" s="1"/>
  <c r="V140" i="5"/>
  <c r="V139" i="5" s="1"/>
  <c r="W140" i="5"/>
  <c r="W139" i="5" s="1"/>
  <c r="M145" i="5"/>
  <c r="M144" i="5" s="1"/>
  <c r="N145" i="5"/>
  <c r="N144" i="5" s="1"/>
  <c r="O145" i="5"/>
  <c r="O144" i="5" s="1"/>
  <c r="P145" i="5"/>
  <c r="P144" i="5" s="1"/>
  <c r="Q145" i="5"/>
  <c r="Q144" i="5" s="1"/>
  <c r="R145" i="5"/>
  <c r="R144" i="5" s="1"/>
  <c r="S145" i="5"/>
  <c r="S144" i="5" s="1"/>
  <c r="T145" i="5"/>
  <c r="T144" i="5" s="1"/>
  <c r="U145" i="5"/>
  <c r="U144" i="5" s="1"/>
  <c r="V145" i="5"/>
  <c r="V144" i="5" s="1"/>
  <c r="W145" i="5"/>
  <c r="W144" i="5" s="1"/>
  <c r="M151" i="5"/>
  <c r="K151" i="5" s="1"/>
  <c r="N152" i="5"/>
  <c r="N151" i="5" s="1"/>
  <c r="O152" i="5"/>
  <c r="O151" i="5" s="1"/>
  <c r="P152" i="5"/>
  <c r="P151" i="5" s="1"/>
  <c r="Q152" i="5"/>
  <c r="Q151" i="5" s="1"/>
  <c r="R152" i="5"/>
  <c r="R151" i="5" s="1"/>
  <c r="S152" i="5"/>
  <c r="S151" i="5" s="1"/>
  <c r="T152" i="5"/>
  <c r="T151" i="5" s="1"/>
  <c r="U152" i="5"/>
  <c r="U151" i="5" s="1"/>
  <c r="V152" i="5"/>
  <c r="V151" i="5" s="1"/>
  <c r="W152" i="5"/>
  <c r="W151" i="5" s="1"/>
  <c r="M156" i="5"/>
  <c r="M155" i="5" s="1"/>
  <c r="N156" i="5"/>
  <c r="N155" i="5" s="1"/>
  <c r="O156" i="5"/>
  <c r="O155" i="5" s="1"/>
  <c r="P156" i="5"/>
  <c r="P155" i="5" s="1"/>
  <c r="Q156" i="5"/>
  <c r="Q155" i="5" s="1"/>
  <c r="R156" i="5"/>
  <c r="R155" i="5" s="1"/>
  <c r="S156" i="5"/>
  <c r="S155" i="5" s="1"/>
  <c r="T156" i="5"/>
  <c r="T155" i="5" s="1"/>
  <c r="U156" i="5"/>
  <c r="U155" i="5" s="1"/>
  <c r="V156" i="5"/>
  <c r="V155" i="5" s="1"/>
  <c r="W156" i="5"/>
  <c r="W155" i="5" s="1"/>
  <c r="M162" i="5"/>
  <c r="M161" i="5" s="1"/>
  <c r="M196" i="5" s="1"/>
  <c r="N162" i="5"/>
  <c r="N161" i="5" s="1"/>
  <c r="N196" i="5" s="1"/>
  <c r="O162" i="5"/>
  <c r="O161" i="5" s="1"/>
  <c r="O196" i="5" s="1"/>
  <c r="P162" i="5"/>
  <c r="P161" i="5" s="1"/>
  <c r="P196" i="5" s="1"/>
  <c r="Q162" i="5"/>
  <c r="Q161" i="5" s="1"/>
  <c r="Q196" i="5" s="1"/>
  <c r="R162" i="5"/>
  <c r="R161" i="5" s="1"/>
  <c r="R196" i="5" s="1"/>
  <c r="S162" i="5"/>
  <c r="S161" i="5" s="1"/>
  <c r="S196" i="5" s="1"/>
  <c r="T162" i="5"/>
  <c r="T161" i="5" s="1"/>
  <c r="T196" i="5" s="1"/>
  <c r="U162" i="5"/>
  <c r="U161" i="5" s="1"/>
  <c r="U196" i="5" s="1"/>
  <c r="V162" i="5"/>
  <c r="V161" i="5" s="1"/>
  <c r="V196" i="5" s="1"/>
  <c r="W162" i="5"/>
  <c r="W161" i="5" s="1"/>
  <c r="W196" i="5" s="1"/>
  <c r="O169" i="5"/>
  <c r="O197" i="5" s="1"/>
  <c r="P169" i="5"/>
  <c r="P168" i="5" s="1"/>
  <c r="Q169" i="5"/>
  <c r="Q168" i="5" s="1"/>
  <c r="Q197" i="5" s="1"/>
  <c r="R169" i="5"/>
  <c r="R168" i="5" s="1"/>
  <c r="S169" i="5"/>
  <c r="S168" i="5" s="1"/>
  <c r="T169" i="5"/>
  <c r="T168" i="5" s="1"/>
  <c r="U169" i="5"/>
  <c r="U168" i="5" s="1"/>
  <c r="V169" i="5"/>
  <c r="V168" i="5" s="1"/>
  <c r="W169" i="5"/>
  <c r="W168" i="5" s="1"/>
  <c r="W197" i="5" s="1"/>
  <c r="P125" i="5" l="1"/>
  <c r="W125" i="5"/>
  <c r="W195" i="5" s="1"/>
  <c r="T125" i="5"/>
  <c r="T195" i="5" s="1"/>
  <c r="S125" i="5"/>
  <c r="S195" i="5" s="1"/>
  <c r="O125" i="5"/>
  <c r="O195" i="5" s="1"/>
  <c r="N125" i="5"/>
  <c r="N195" i="5" s="1"/>
  <c r="M125" i="5"/>
  <c r="M195" i="5" s="1"/>
  <c r="P9" i="5"/>
  <c r="W9" i="5"/>
  <c r="S9" i="5"/>
  <c r="O9" i="5"/>
  <c r="O189" i="5" s="1"/>
  <c r="V9" i="5"/>
  <c r="V189" i="5" s="1"/>
  <c r="T9" i="5"/>
  <c r="T189" i="5" s="1"/>
  <c r="M9" i="5"/>
  <c r="N9" i="5"/>
  <c r="N189" i="5" s="1"/>
  <c r="V167" i="5"/>
  <c r="V166" i="5" s="1"/>
  <c r="V197" i="5"/>
  <c r="T167" i="5"/>
  <c r="T166" i="5" s="1"/>
  <c r="T197" i="5"/>
  <c r="R167" i="5"/>
  <c r="R166" i="5" s="1"/>
  <c r="R197" i="5"/>
  <c r="P167" i="5"/>
  <c r="P166" i="5" s="1"/>
  <c r="P197" i="5"/>
  <c r="N167" i="5"/>
  <c r="N166" i="5" s="1"/>
  <c r="N197" i="5"/>
  <c r="V195" i="5"/>
  <c r="R195" i="5"/>
  <c r="P195" i="5"/>
  <c r="U167" i="5"/>
  <c r="U166" i="5" s="1"/>
  <c r="U197" i="5"/>
  <c r="S167" i="5"/>
  <c r="S166" i="5" s="1"/>
  <c r="S197" i="5"/>
  <c r="M167" i="5"/>
  <c r="M166" i="5" s="1"/>
  <c r="M197" i="5"/>
  <c r="U127" i="5"/>
  <c r="U126" i="5" s="1"/>
  <c r="U195" i="5"/>
  <c r="S127" i="5"/>
  <c r="S126" i="5" s="1"/>
  <c r="Q195" i="5"/>
  <c r="M127" i="5"/>
  <c r="M126" i="5" s="1"/>
  <c r="Q143" i="5"/>
  <c r="Q142" i="5" s="1"/>
  <c r="U30" i="5"/>
  <c r="U190" i="5" s="1"/>
  <c r="M30" i="5"/>
  <c r="M190" i="5" s="1"/>
  <c r="T30" i="5"/>
  <c r="T190" i="5" s="1"/>
  <c r="P30" i="5"/>
  <c r="P190" i="5" s="1"/>
  <c r="V30" i="5"/>
  <c r="V190" i="5" s="1"/>
  <c r="R30" i="5"/>
  <c r="R190" i="5" s="1"/>
  <c r="N30" i="5"/>
  <c r="N190" i="5" s="1"/>
  <c r="P36" i="5"/>
  <c r="P191" i="5" s="1"/>
  <c r="U84" i="5"/>
  <c r="U193" i="5" s="1"/>
  <c r="T36" i="5"/>
  <c r="T191" i="5" s="1"/>
  <c r="W30" i="5"/>
  <c r="W190" i="5" s="1"/>
  <c r="S30" i="5"/>
  <c r="S190" i="5" s="1"/>
  <c r="O30" i="5"/>
  <c r="O190" i="5" s="1"/>
  <c r="W114" i="5"/>
  <c r="O114" i="5"/>
  <c r="P160" i="5"/>
  <c r="T75" i="5"/>
  <c r="T192" i="5" s="1"/>
  <c r="P75" i="5"/>
  <c r="P192" i="5" s="1"/>
  <c r="Q30" i="5"/>
  <c r="Q190" i="5" s="1"/>
  <c r="W160" i="5"/>
  <c r="O160" i="5"/>
  <c r="U160" i="5"/>
  <c r="M160" i="5"/>
  <c r="S160" i="5"/>
  <c r="Q167" i="5"/>
  <c r="Q166" i="5" s="1"/>
  <c r="Q160" i="5"/>
  <c r="W167" i="5"/>
  <c r="W166" i="5" s="1"/>
  <c r="O167" i="5"/>
  <c r="O166" i="5" s="1"/>
  <c r="W143" i="5"/>
  <c r="W142" i="5" s="1"/>
  <c r="S143" i="5"/>
  <c r="S142" i="5" s="1"/>
  <c r="O143" i="5"/>
  <c r="O142" i="5" s="1"/>
  <c r="V75" i="5"/>
  <c r="V192" i="5" s="1"/>
  <c r="R75" i="5"/>
  <c r="R192" i="5" s="1"/>
  <c r="N75" i="5"/>
  <c r="N192" i="5" s="1"/>
  <c r="U75" i="5"/>
  <c r="U192" i="5" s="1"/>
  <c r="Q75" i="5"/>
  <c r="Q192" i="5" s="1"/>
  <c r="M75" i="5"/>
  <c r="M192" i="5" s="1"/>
  <c r="S114" i="5"/>
  <c r="U114" i="5"/>
  <c r="Q114" i="5"/>
  <c r="M114" i="5"/>
  <c r="W84" i="5"/>
  <c r="W193" i="5" s="1"/>
  <c r="S84" i="5"/>
  <c r="S193" i="5" s="1"/>
  <c r="O84" i="5"/>
  <c r="O193" i="5" s="1"/>
  <c r="R189" i="5"/>
  <c r="T160" i="5"/>
  <c r="U143" i="5"/>
  <c r="U142" i="5" s="1"/>
  <c r="M143" i="5"/>
  <c r="M142" i="5" s="1"/>
  <c r="Q127" i="5"/>
  <c r="Q126" i="5" s="1"/>
  <c r="W75" i="5"/>
  <c r="W192" i="5" s="1"/>
  <c r="S75" i="5"/>
  <c r="S192" i="5" s="1"/>
  <c r="O75" i="5"/>
  <c r="O192" i="5" s="1"/>
  <c r="N160" i="5"/>
  <c r="V143" i="5"/>
  <c r="V142" i="5" s="1"/>
  <c r="O127" i="5"/>
  <c r="O126" i="5" s="1"/>
  <c r="U36" i="5"/>
  <c r="U191" i="5" s="1"/>
  <c r="M36" i="5"/>
  <c r="M191" i="5" s="1"/>
  <c r="T143" i="5"/>
  <c r="T142" i="5" s="1"/>
  <c r="R127" i="5"/>
  <c r="R126" i="5" s="1"/>
  <c r="V114" i="5"/>
  <c r="N114" i="5"/>
  <c r="Q84" i="5"/>
  <c r="Q193" i="5" s="1"/>
  <c r="M84" i="5"/>
  <c r="M193" i="5" s="1"/>
  <c r="T84" i="5"/>
  <c r="T193" i="5" s="1"/>
  <c r="P84" i="5"/>
  <c r="P193" i="5" s="1"/>
  <c r="V36" i="5"/>
  <c r="V191" i="5" s="1"/>
  <c r="N36" i="5"/>
  <c r="N191" i="5" s="1"/>
  <c r="W189" i="5"/>
  <c r="S189" i="5"/>
  <c r="T127" i="5"/>
  <c r="T126" i="5" s="1"/>
  <c r="R160" i="5"/>
  <c r="R143" i="5"/>
  <c r="R142" i="5" s="1"/>
  <c r="P127" i="5"/>
  <c r="P126" i="5" s="1"/>
  <c r="T114" i="5"/>
  <c r="W36" i="5"/>
  <c r="W191" i="5" s="1"/>
  <c r="S36" i="5"/>
  <c r="S191" i="5" s="1"/>
  <c r="O36" i="5"/>
  <c r="O191" i="5" s="1"/>
  <c r="V160" i="5"/>
  <c r="N143" i="5"/>
  <c r="N142" i="5" s="1"/>
  <c r="W127" i="5"/>
  <c r="W126" i="5" s="1"/>
  <c r="P114" i="5"/>
  <c r="Q36" i="5"/>
  <c r="Q191" i="5" s="1"/>
  <c r="P143" i="5"/>
  <c r="P142" i="5" s="1"/>
  <c r="V127" i="5"/>
  <c r="V126" i="5" s="1"/>
  <c r="N127" i="5"/>
  <c r="N126" i="5" s="1"/>
  <c r="R114" i="5"/>
  <c r="V84" i="5"/>
  <c r="V193" i="5" s="1"/>
  <c r="R84" i="5"/>
  <c r="R193" i="5" s="1"/>
  <c r="N84" i="5"/>
  <c r="N193" i="5" s="1"/>
  <c r="R36" i="5"/>
  <c r="R191" i="5" s="1"/>
  <c r="P189" i="5"/>
  <c r="U189" i="5"/>
  <c r="Q189" i="5"/>
  <c r="M189" i="5"/>
  <c r="R113" i="5" l="1"/>
  <c r="R194" i="5"/>
  <c r="T113" i="5"/>
  <c r="T194" i="5"/>
  <c r="V113" i="5"/>
  <c r="V194" i="5"/>
  <c r="V198" i="5" s="1"/>
  <c r="M113" i="5"/>
  <c r="M194" i="5"/>
  <c r="M198" i="5" s="1"/>
  <c r="U113" i="5"/>
  <c r="U194" i="5"/>
  <c r="U198" i="5" s="1"/>
  <c r="O113" i="5"/>
  <c r="O194" i="5"/>
  <c r="O198" i="5" s="1"/>
  <c r="P113" i="5"/>
  <c r="P194" i="5"/>
  <c r="P198" i="5" s="1"/>
  <c r="N113" i="5"/>
  <c r="N194" i="5"/>
  <c r="N198" i="5" s="1"/>
  <c r="Q113" i="5"/>
  <c r="Q194" i="5"/>
  <c r="Q198" i="5" s="1"/>
  <c r="S113" i="5"/>
  <c r="S194" i="5"/>
  <c r="S198" i="5" s="1"/>
  <c r="W113" i="5"/>
  <c r="W194" i="5"/>
  <c r="W198" i="5" s="1"/>
  <c r="V8" i="5"/>
  <c r="V7" i="5" s="1"/>
  <c r="R198" i="5"/>
  <c r="R8" i="5"/>
  <c r="R7" i="5" s="1"/>
  <c r="V171" i="5"/>
  <c r="N8" i="5"/>
  <c r="Q171" i="5"/>
  <c r="Q8" i="5"/>
  <c r="Q7" i="5" s="1"/>
  <c r="O8" i="5"/>
  <c r="O171" i="5"/>
  <c r="N171" i="5"/>
  <c r="U8" i="5"/>
  <c r="U7" i="5" s="1"/>
  <c r="U171" i="5"/>
  <c r="S8" i="5"/>
  <c r="S7" i="5" s="1"/>
  <c r="S171" i="5"/>
  <c r="P8" i="5"/>
  <c r="P7" i="5" s="1"/>
  <c r="P171" i="5"/>
  <c r="W8" i="5"/>
  <c r="W7" i="5" s="1"/>
  <c r="W171" i="5"/>
  <c r="R171" i="5"/>
  <c r="M171" i="5"/>
  <c r="M8" i="5"/>
  <c r="T8" i="5"/>
  <c r="T7" i="5" s="1"/>
  <c r="T171" i="5"/>
  <c r="M7" i="5" l="1"/>
  <c r="O7" i="5"/>
  <c r="N7" i="5"/>
  <c r="T198" i="5"/>
  <c r="L168" i="5"/>
  <c r="L197" i="5" s="1"/>
  <c r="K197" i="5" s="1"/>
  <c r="L162" i="5"/>
  <c r="L161" i="5" s="1"/>
  <c r="L196" i="5" s="1"/>
  <c r="K196" i="5" s="1"/>
  <c r="L155" i="5"/>
  <c r="L145" i="5"/>
  <c r="K145" i="5" s="1"/>
  <c r="L140" i="5"/>
  <c r="L139" i="5" s="1"/>
  <c r="K180" i="5" s="1"/>
  <c r="L129" i="5"/>
  <c r="L128" i="5" s="1"/>
  <c r="L125" i="5" s="1"/>
  <c r="L123" i="5"/>
  <c r="K123" i="5" s="1"/>
  <c r="L120" i="5"/>
  <c r="K120" i="5" s="1"/>
  <c r="L118" i="5"/>
  <c r="K118" i="5" s="1"/>
  <c r="L116" i="5"/>
  <c r="K116" i="5" s="1"/>
  <c r="L111" i="5"/>
  <c r="K111" i="5" s="1"/>
  <c r="L108" i="5"/>
  <c r="K108" i="5" s="1"/>
  <c r="L100" i="5"/>
  <c r="K100" i="5" s="1"/>
  <c r="L85" i="5"/>
  <c r="K85" i="5" s="1"/>
  <c r="L82" i="5"/>
  <c r="K82" i="5" s="1"/>
  <c r="L76" i="5"/>
  <c r="L73" i="5"/>
  <c r="K73" i="5" s="1"/>
  <c r="L68" i="5"/>
  <c r="K68" i="5" s="1"/>
  <c r="L54" i="5"/>
  <c r="L53" i="5" s="1"/>
  <c r="K53" i="5" s="1"/>
  <c r="L40" i="5"/>
  <c r="L39" i="5" s="1"/>
  <c r="K39" i="5" s="1"/>
  <c r="L37" i="5"/>
  <c r="L34" i="5"/>
  <c r="K34" i="5" s="1"/>
  <c r="L31" i="5"/>
  <c r="K26" i="5"/>
  <c r="L21" i="5"/>
  <c r="K21" i="5" s="1"/>
  <c r="L19" i="5"/>
  <c r="L9" i="5" s="1"/>
  <c r="K14" i="5"/>
  <c r="L10" i="5"/>
  <c r="K10" i="5" s="1"/>
  <c r="K6" i="5"/>
  <c r="K170" i="5"/>
  <c r="K165" i="5"/>
  <c r="K164" i="5"/>
  <c r="K163" i="5"/>
  <c r="K159" i="5"/>
  <c r="K158" i="5"/>
  <c r="K157" i="5"/>
  <c r="K156" i="5"/>
  <c r="K154" i="5"/>
  <c r="K153" i="5"/>
  <c r="K146" i="5"/>
  <c r="O142" i="2" s="1"/>
  <c r="O137" i="2"/>
  <c r="K138" i="5"/>
  <c r="K137" i="5"/>
  <c r="O133" i="2" s="1"/>
  <c r="K136" i="5"/>
  <c r="O132" i="2" s="1"/>
  <c r="K135" i="5"/>
  <c r="O131" i="2" s="1"/>
  <c r="K134" i="5"/>
  <c r="O130" i="2" s="1"/>
  <c r="K133" i="5"/>
  <c r="O129" i="2" s="1"/>
  <c r="K132" i="5"/>
  <c r="O128" i="2" s="1"/>
  <c r="O127" i="2"/>
  <c r="K130" i="5"/>
  <c r="O126" i="2" s="1"/>
  <c r="K124" i="5"/>
  <c r="K122" i="5"/>
  <c r="K121" i="5"/>
  <c r="K119" i="5"/>
  <c r="K117" i="5"/>
  <c r="K112" i="5"/>
  <c r="K110" i="5"/>
  <c r="K109" i="5"/>
  <c r="O105" i="2" s="1"/>
  <c r="K107" i="5"/>
  <c r="K106" i="5"/>
  <c r="K105" i="5"/>
  <c r="K104" i="5"/>
  <c r="K103" i="5"/>
  <c r="K102" i="5"/>
  <c r="K101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3" i="5"/>
  <c r="K81" i="5"/>
  <c r="K80" i="5"/>
  <c r="K79" i="5"/>
  <c r="O75" i="2" s="1"/>
  <c r="K78" i="5"/>
  <c r="K77" i="5"/>
  <c r="O73" i="2" s="1"/>
  <c r="K74" i="5"/>
  <c r="K72" i="5"/>
  <c r="K71" i="5"/>
  <c r="K70" i="5"/>
  <c r="K69" i="5"/>
  <c r="K67" i="5"/>
  <c r="K66" i="5"/>
  <c r="K65" i="5"/>
  <c r="K64" i="5"/>
  <c r="K63" i="5"/>
  <c r="K62" i="5"/>
  <c r="O58" i="2" s="1"/>
  <c r="K61" i="5"/>
  <c r="K60" i="5"/>
  <c r="O56" i="2" s="1"/>
  <c r="K59" i="5"/>
  <c r="K58" i="5"/>
  <c r="O54" i="2" s="1"/>
  <c r="K57" i="5"/>
  <c r="K56" i="5"/>
  <c r="K55" i="5"/>
  <c r="K52" i="5"/>
  <c r="K51" i="5"/>
  <c r="K50" i="5"/>
  <c r="K49" i="5"/>
  <c r="K48" i="5"/>
  <c r="K47" i="5"/>
  <c r="K46" i="5"/>
  <c r="K45" i="5"/>
  <c r="K44" i="5"/>
  <c r="O40" i="2" s="1"/>
  <c r="K43" i="5"/>
  <c r="O39" i="2" s="1"/>
  <c r="K42" i="5"/>
  <c r="O38" i="2" s="1"/>
  <c r="K41" i="5"/>
  <c r="O37" i="2" s="1"/>
  <c r="K38" i="5"/>
  <c r="O34" i="2" s="1"/>
  <c r="K37" i="5"/>
  <c r="K35" i="5"/>
  <c r="K33" i="5"/>
  <c r="K32" i="5"/>
  <c r="K27" i="5"/>
  <c r="K25" i="5"/>
  <c r="K24" i="5"/>
  <c r="K23" i="5"/>
  <c r="K22" i="5"/>
  <c r="K20" i="5"/>
  <c r="K18" i="5"/>
  <c r="K17" i="5"/>
  <c r="K16" i="5"/>
  <c r="K15" i="5"/>
  <c r="K12" i="5"/>
  <c r="O8" i="2" s="1"/>
  <c r="K11" i="5"/>
  <c r="O7" i="2" s="1"/>
  <c r="L195" i="5" l="1"/>
  <c r="K125" i="5"/>
  <c r="K40" i="5"/>
  <c r="K19" i="5"/>
  <c r="O83" i="2"/>
  <c r="O86" i="2"/>
  <c r="O101" i="2"/>
  <c r="O106" i="2"/>
  <c r="O51" i="2"/>
  <c r="O18" i="2"/>
  <c r="O52" i="2"/>
  <c r="O11" i="2"/>
  <c r="O12" i="2"/>
  <c r="O14" i="2"/>
  <c r="O20" i="2"/>
  <c r="O23" i="2"/>
  <c r="P22" i="2" s="1"/>
  <c r="O29" i="2"/>
  <c r="O42" i="2"/>
  <c r="O44" i="2"/>
  <c r="O46" i="2"/>
  <c r="O48" i="2"/>
  <c r="O60" i="2"/>
  <c r="O62" i="2"/>
  <c r="O65" i="2"/>
  <c r="O67" i="2"/>
  <c r="O70" i="2"/>
  <c r="O74" i="2"/>
  <c r="O76" i="2"/>
  <c r="O79" i="2"/>
  <c r="O85" i="2"/>
  <c r="O89" i="2"/>
  <c r="O91" i="2"/>
  <c r="O93" i="2"/>
  <c r="O95" i="2"/>
  <c r="O98" i="2"/>
  <c r="O100" i="2"/>
  <c r="O102" i="2"/>
  <c r="O108" i="2"/>
  <c r="O115" i="2"/>
  <c r="O118" i="2"/>
  <c r="O149" i="2"/>
  <c r="O154" i="2"/>
  <c r="O159" i="2"/>
  <c r="O13" i="2"/>
  <c r="O16" i="2"/>
  <c r="O19" i="2"/>
  <c r="O21" i="2"/>
  <c r="O28" i="2"/>
  <c r="O31" i="2"/>
  <c r="O41" i="2"/>
  <c r="O43" i="2"/>
  <c r="O45" i="2"/>
  <c r="O47" i="2"/>
  <c r="O53" i="2"/>
  <c r="O55" i="2"/>
  <c r="O57" i="2"/>
  <c r="O59" i="2"/>
  <c r="O61" i="2"/>
  <c r="O63" i="2"/>
  <c r="O66" i="2"/>
  <c r="O68" i="2"/>
  <c r="O77" i="2"/>
  <c r="O82" i="2"/>
  <c r="O84" i="2"/>
  <c r="O88" i="2"/>
  <c r="O90" i="2"/>
  <c r="O92" i="2"/>
  <c r="O94" i="2"/>
  <c r="O97" i="2"/>
  <c r="O99" i="2"/>
  <c r="O103" i="2"/>
  <c r="O113" i="2"/>
  <c r="O117" i="2"/>
  <c r="O120" i="2"/>
  <c r="O150" i="2"/>
  <c r="O153" i="2"/>
  <c r="O155" i="2"/>
  <c r="O166" i="2"/>
  <c r="K169" i="5"/>
  <c r="K152" i="5"/>
  <c r="O160" i="2"/>
  <c r="O87" i="2"/>
  <c r="O134" i="2"/>
  <c r="L115" i="5"/>
  <c r="K115" i="5" s="1"/>
  <c r="O161" i="2"/>
  <c r="L75" i="5"/>
  <c r="K162" i="5"/>
  <c r="K31" i="5"/>
  <c r="K54" i="5"/>
  <c r="L160" i="5"/>
  <c r="K160" i="5" s="1"/>
  <c r="K184" i="5" s="1"/>
  <c r="K161" i="5"/>
  <c r="K76" i="5"/>
  <c r="L36" i="5"/>
  <c r="K140" i="5"/>
  <c r="L127" i="5"/>
  <c r="K128" i="5"/>
  <c r="K168" i="5"/>
  <c r="L167" i="5"/>
  <c r="L144" i="5"/>
  <c r="K155" i="5"/>
  <c r="L84" i="5"/>
  <c r="L8" i="5" l="1"/>
  <c r="O167" i="2"/>
  <c r="L143" i="5"/>
  <c r="K144" i="5"/>
  <c r="L171" i="5"/>
  <c r="K171" i="5" s="1"/>
  <c r="K9" i="5"/>
  <c r="K195" i="5"/>
  <c r="K36" i="5"/>
  <c r="L191" i="5"/>
  <c r="K191" i="5" s="1"/>
  <c r="K84" i="5"/>
  <c r="L193" i="5"/>
  <c r="K193" i="5" s="1"/>
  <c r="K75" i="5"/>
  <c r="L192" i="5"/>
  <c r="K192" i="5" s="1"/>
  <c r="K30" i="5"/>
  <c r="L190" i="5"/>
  <c r="K190" i="5" s="1"/>
  <c r="L114" i="5"/>
  <c r="L194" i="5" s="1"/>
  <c r="K194" i="5" s="1"/>
  <c r="K13" i="5"/>
  <c r="L189" i="5"/>
  <c r="K189" i="5" s="1"/>
  <c r="L166" i="5"/>
  <c r="K166" i="5" s="1"/>
  <c r="K167" i="5"/>
  <c r="K127" i="5"/>
  <c r="K179" i="5" s="1"/>
  <c r="L126" i="5"/>
  <c r="K126" i="5" s="1"/>
  <c r="K114" i="5"/>
  <c r="L113" i="5"/>
  <c r="K143" i="5" l="1"/>
  <c r="K182" i="5" s="1"/>
  <c r="K181" i="5" s="1"/>
  <c r="L142" i="5"/>
  <c r="K142" i="5" s="1"/>
  <c r="K177" i="5"/>
  <c r="K113" i="5"/>
  <c r="K198" i="5" s="1"/>
  <c r="L198" i="5"/>
  <c r="K4" i="5"/>
  <c r="K178" i="5" l="1"/>
  <c r="L7" i="5"/>
  <c r="K7" i="5" s="1"/>
  <c r="K8" i="5"/>
  <c r="K176" i="5" s="1"/>
  <c r="K175" i="5" l="1"/>
  <c r="K185" i="5" s="1"/>
  <c r="K199" i="5" s="1"/>
  <c r="P158" i="2"/>
  <c r="Q157" i="2" s="1"/>
  <c r="Q156" i="2" s="1"/>
  <c r="P152" i="2"/>
  <c r="Q151" i="2" s="1"/>
  <c r="N179" i="2" s="1"/>
  <c r="P148" i="2"/>
  <c r="P147" i="2" s="1"/>
  <c r="P116" i="2"/>
  <c r="P119" i="2"/>
  <c r="P114" i="2"/>
  <c r="P104" i="2"/>
  <c r="P81" i="2"/>
  <c r="P96" i="2"/>
  <c r="P72" i="2"/>
  <c r="N180" i="2" l="1"/>
  <c r="P36" i="2"/>
  <c r="P35" i="2" s="1"/>
  <c r="P136" i="2"/>
  <c r="P125" i="2"/>
  <c r="P124" i="2" s="1"/>
  <c r="Q123" i="2" s="1"/>
  <c r="N175" i="2" l="1"/>
  <c r="Q135" i="2"/>
  <c r="Q122" i="2" l="1"/>
  <c r="N176" i="2"/>
  <c r="P10" i="2"/>
  <c r="P9" i="2" s="1"/>
  <c r="P50" i="2"/>
  <c r="P49" i="2" s="1"/>
  <c r="P141" i="2"/>
  <c r="P140" i="2" s="1"/>
  <c r="P6" i="2"/>
  <c r="P15" i="2"/>
  <c r="P17" i="2"/>
  <c r="P27" i="2"/>
  <c r="P30" i="2"/>
  <c r="P33" i="2"/>
  <c r="P64" i="2"/>
  <c r="P69" i="2"/>
  <c r="P78" i="2"/>
  <c r="Q71" i="2" s="1"/>
  <c r="P107" i="2"/>
  <c r="Q80" i="2" s="1"/>
  <c r="P112" i="2"/>
  <c r="P165" i="2"/>
  <c r="N5" i="4"/>
  <c r="N6" i="4"/>
  <c r="N9" i="4"/>
  <c r="N10" i="4"/>
  <c r="N11" i="4"/>
  <c r="N12" i="4"/>
  <c r="N14" i="4"/>
  <c r="N22" i="4"/>
  <c r="N16" i="4"/>
  <c r="N17" i="4"/>
  <c r="N18" i="4"/>
  <c r="N19" i="4"/>
  <c r="N20" i="4"/>
  <c r="N34" i="4"/>
  <c r="N36" i="4"/>
  <c r="N37" i="4"/>
  <c r="N38" i="4"/>
  <c r="N39" i="4"/>
  <c r="N40" i="4"/>
  <c r="N41" i="4"/>
  <c r="N42" i="4"/>
  <c r="N43" i="4"/>
  <c r="N44" i="4"/>
  <c r="N45" i="4"/>
  <c r="N46" i="4"/>
  <c r="N47" i="4"/>
  <c r="N49" i="4"/>
  <c r="N50" i="4"/>
  <c r="N51" i="4"/>
  <c r="N52" i="4"/>
  <c r="N53" i="4"/>
  <c r="N54" i="4"/>
  <c r="N55" i="4"/>
  <c r="N56" i="4"/>
  <c r="N57" i="4"/>
  <c r="N59" i="4"/>
  <c r="N60" i="4"/>
  <c r="N61" i="4"/>
  <c r="N62" i="4"/>
  <c r="N65" i="4"/>
  <c r="N119" i="4"/>
  <c r="N121" i="4"/>
  <c r="Z130" i="4"/>
  <c r="O130" i="4"/>
  <c r="P130" i="4"/>
  <c r="Q130" i="4"/>
  <c r="R130" i="4"/>
  <c r="S130" i="4"/>
  <c r="T130" i="4"/>
  <c r="U130" i="4"/>
  <c r="V130" i="4"/>
  <c r="W130" i="4"/>
  <c r="X130" i="4"/>
  <c r="Y130" i="4"/>
  <c r="N24" i="4"/>
  <c r="N28" i="4"/>
  <c r="N29" i="4"/>
  <c r="N31" i="4"/>
  <c r="N63" i="4"/>
  <c r="N68" i="4"/>
  <c r="N69" i="4"/>
  <c r="N70" i="4"/>
  <c r="N71" i="4"/>
  <c r="N72" i="4"/>
  <c r="N73" i="4"/>
  <c r="N75" i="4"/>
  <c r="N77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5" i="4"/>
  <c r="N97" i="4"/>
  <c r="N100" i="4"/>
  <c r="N102" i="4"/>
  <c r="N103" i="4"/>
  <c r="N104" i="4"/>
  <c r="N105" i="4"/>
  <c r="N108" i="4"/>
  <c r="N109" i="4"/>
  <c r="N110" i="4"/>
  <c r="N111" i="4"/>
  <c r="N112" i="4"/>
  <c r="N113" i="4"/>
  <c r="N114" i="4"/>
  <c r="N115" i="4"/>
  <c r="N116" i="4"/>
  <c r="N117" i="4"/>
  <c r="N118" i="4"/>
  <c r="N122" i="4"/>
  <c r="N124" i="4"/>
  <c r="N125" i="4"/>
  <c r="N126" i="4"/>
  <c r="N129" i="4"/>
  <c r="Q5" i="2" l="1"/>
  <c r="N130" i="4"/>
  <c r="P111" i="2"/>
  <c r="P167" i="2" s="1"/>
  <c r="Q110" i="2"/>
  <c r="Q109" i="2" s="1"/>
  <c r="N174" i="2" s="1"/>
  <c r="Q164" i="2"/>
  <c r="Q163" i="2" s="1"/>
  <c r="N173" i="2" s="1"/>
  <c r="Q32" i="2"/>
  <c r="Q139" i="2"/>
  <c r="Q26" i="2"/>
  <c r="Q138" i="2" l="1"/>
  <c r="Q121" i="2" s="1"/>
  <c r="Q162" i="2"/>
  <c r="N178" i="2"/>
  <c r="O177" i="2" s="1"/>
  <c r="Q4" i="2"/>
  <c r="Q3" i="2" l="1"/>
  <c r="Q167" i="2" s="1"/>
  <c r="N172" i="2"/>
  <c r="O171" i="2" s="1"/>
  <c r="O181" i="2" s="1"/>
</calcChain>
</file>

<file path=xl/comments1.xml><?xml version="1.0" encoding="utf-8"?>
<comments xmlns="http://schemas.openxmlformats.org/spreadsheetml/2006/main">
  <authors>
    <author>Francisco García Espinosa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Favor de capturar datos únicamente en las celdas de color de la hoja PI, y no en esta hoja.</t>
        </r>
      </text>
    </comment>
  </commentList>
</comments>
</file>

<file path=xl/comments2.xml><?xml version="1.0" encoding="utf-8"?>
<comments xmlns="http://schemas.openxmlformats.org/spreadsheetml/2006/main">
  <authors>
    <author>Francisco García Espinosa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Sustituir las xxx por el nombre del municipio.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Favor de capturar en las celdas de color rosa. Utilice un máximo de 2 decimales.</t>
        </r>
      </text>
    </comment>
  </commentList>
</comments>
</file>

<file path=xl/sharedStrings.xml><?xml version="1.0" encoding="utf-8"?>
<sst xmlns="http://schemas.openxmlformats.org/spreadsheetml/2006/main" count="1454" uniqueCount="328">
  <si>
    <t>C R I</t>
  </si>
  <si>
    <t>CONCEPTOS DE INGRESOS</t>
  </si>
  <si>
    <t>R</t>
  </si>
  <si>
    <t>T</t>
  </si>
  <si>
    <t xml:space="preserve">CL </t>
  </si>
  <si>
    <t>CO</t>
  </si>
  <si>
    <t>DETALLE</t>
  </si>
  <si>
    <t>SUMA</t>
  </si>
  <si>
    <t>TOTAL</t>
  </si>
  <si>
    <t>0</t>
  </si>
  <si>
    <t>IMPUESTOS.</t>
  </si>
  <si>
    <t>1</t>
  </si>
  <si>
    <t>Impuestos Sobre los Ingresos.</t>
  </si>
  <si>
    <t>Impuesto sobre rifas, loterías, concursos o sorteos.</t>
  </si>
  <si>
    <t>2</t>
  </si>
  <si>
    <t>Impuesto sobre espectáculos públicos.</t>
  </si>
  <si>
    <t>Impuestos Sobre el Patrimonio.</t>
  </si>
  <si>
    <t>Impuesto predial.</t>
  </si>
  <si>
    <t>Impuesto Predial Urbano.</t>
  </si>
  <si>
    <t>Impuesto Predial Rústico.</t>
  </si>
  <si>
    <t>3</t>
  </si>
  <si>
    <t>Impuesto Predial Ejidal y Comunal.</t>
  </si>
  <si>
    <t>Impuesto sobre lotes baldíos sin bardear o falta de banquetas.</t>
  </si>
  <si>
    <t>Impuesto Sobre la Producción, el Consumo y las Transacciones.</t>
  </si>
  <si>
    <t>7</t>
  </si>
  <si>
    <t>Accesorios de Impuestos.</t>
  </si>
  <si>
    <t>Recargos.</t>
  </si>
  <si>
    <t>4</t>
  </si>
  <si>
    <t>Multas.</t>
  </si>
  <si>
    <t>6</t>
  </si>
  <si>
    <t>Honorarios y gastos de ejecución.</t>
  </si>
  <si>
    <t>8</t>
  </si>
  <si>
    <t>Actualización.</t>
  </si>
  <si>
    <t>5</t>
  </si>
  <si>
    <t>Otros accesorios.</t>
  </si>
  <si>
    <t>Otros Impuestos.</t>
  </si>
  <si>
    <t>CUOTAS Y APORTACIONES DE SEGURIDAD SOCIAL. (NO APLICA)</t>
  </si>
  <si>
    <t>CONTRIBUCIONES DE MEJORAS.</t>
  </si>
  <si>
    <t>Contribución de mejoras por obras públicas.</t>
  </si>
  <si>
    <t>De aumento de valor y mejoría especifica de la propiedad.</t>
  </si>
  <si>
    <t xml:space="preserve">De aportación por mejoras. </t>
  </si>
  <si>
    <t>9</t>
  </si>
  <si>
    <t>Contribución de Mejoras no Comprendidas en las Fracciones de la  Ley  de  Ingresos  Causadas  en  Ejercicios Fiscales Anteriores Pendientes de Liquidación o Pago.</t>
  </si>
  <si>
    <t>DERECHOS.</t>
  </si>
  <si>
    <t>Derechos por el Uso, Goce, Aprovechamiento o Explotación de Bienes de Dominio Público.</t>
  </si>
  <si>
    <t>Derechos por Prestación de Servicios.</t>
  </si>
  <si>
    <t>Por servicio de alumbrado público.</t>
  </si>
  <si>
    <t>Por la prestación del servicio de abastecimiento de agua potable, alcantarillado y saneamiento.</t>
  </si>
  <si>
    <t>Por servicio de panteones.</t>
  </si>
  <si>
    <t>Por servicio de rastro.</t>
  </si>
  <si>
    <t>Por servicio de control canino.</t>
  </si>
  <si>
    <t>Por reparación de la vía pública.</t>
  </si>
  <si>
    <t>Por servicios de protección civil.</t>
  </si>
  <si>
    <t>Por servicios de parques y jardines.</t>
  </si>
  <si>
    <t>Por servicio de tránsito y vialidad.</t>
  </si>
  <si>
    <t>Por servicios de vigilancia.</t>
  </si>
  <si>
    <t>Por servicios de catastro.</t>
  </si>
  <si>
    <t>Por servicios oficiales diversos.</t>
  </si>
  <si>
    <t>Otros Derechos.</t>
  </si>
  <si>
    <t>Por Expedición, revalidación y canje de permisos o licencias para funcionamiento de establecimientos.</t>
  </si>
  <si>
    <t>Por Expedición o revalidación de licencias o permisos para la colocación de anuncios publicitarios.</t>
  </si>
  <si>
    <t>Por licencias de construcción, reparación o restauración de fincas.</t>
  </si>
  <si>
    <t>Por expedición de certificados, constancias, títulos, copias de documentos y legalización de firmas.</t>
  </si>
  <si>
    <t>Por servicios urbanísticos.</t>
  </si>
  <si>
    <t>Por servicios de aseo público.</t>
  </si>
  <si>
    <t>Por servicios de administración ambiental.</t>
  </si>
  <si>
    <t>Por inscripción a padrones.</t>
  </si>
  <si>
    <t>Por acceso a museos.</t>
  </si>
  <si>
    <t>Derechos Diversos</t>
  </si>
  <si>
    <t>Accesorios de Derechos.</t>
  </si>
  <si>
    <t>Derechos   no   Comprendidos   en   las   Fracciones  de la Ley de Ingresos Causados en Ejercicios Fiscales Anteriores Pendientes de Liquidación o Pago.</t>
  </si>
  <si>
    <t>PRODUCTOS.</t>
  </si>
  <si>
    <t>Productos de Tipo Corriente.</t>
  </si>
  <si>
    <t>Accesorios de Productos.</t>
  </si>
  <si>
    <t>Productos de Capital.</t>
  </si>
  <si>
    <t>Productos  no  Comprendidos  en  las  Fracciones de la Ley de Ingresos Causados en Ejercicios Fiscales Anteriores Pendientes de Liquidación o Pago.</t>
  </si>
  <si>
    <t>APROVECHAMIENTOS.</t>
  </si>
  <si>
    <t>Aprovechamientos de Tipo Corriente.</t>
  </si>
  <si>
    <t>Reintegros</t>
  </si>
  <si>
    <t>Donativos</t>
  </si>
  <si>
    <t>Indemnizaciones</t>
  </si>
  <si>
    <t>Fianzas efectivas</t>
  </si>
  <si>
    <t>Incentivos por administracion de impuestos y derechos municipales coordinados y sus accesorios.</t>
  </si>
  <si>
    <t>Otros Aprovechamientos</t>
  </si>
  <si>
    <t>Aprovechamientos no  Comprendidos  en las Fracciones de la Ley de Ingresos causados en ejercicios fiscales anteriores pendientes de liquidación o pago.</t>
  </si>
  <si>
    <t>Ingresos por Ventas de Bienes y Servicios de Organismos Descentralizados.</t>
  </si>
  <si>
    <t>Ingresos por Ventas de Bienes y servicios Producidos en establecimientos del Gobierno Central.</t>
  </si>
  <si>
    <t>PARTICIPACIONES Y APORTACIONES .</t>
  </si>
  <si>
    <t>Participaciones.</t>
  </si>
  <si>
    <t>Fondo General de Participaciones</t>
  </si>
  <si>
    <t>Fondo de Fomento Municipal</t>
  </si>
  <si>
    <t>Impuesto sobre rifas, loterías, sorteos y concursos.</t>
  </si>
  <si>
    <t>Fondo de fiscalización.</t>
  </si>
  <si>
    <t>Fondo de compensación a la venta final de gasolina y diesel</t>
  </si>
  <si>
    <t>Fondo Estatal para la Infraestructura de los Servicios Públicos Municipales</t>
  </si>
  <si>
    <t>Aportaciones.</t>
  </si>
  <si>
    <t>Fondo de Aportaciones Para la Infraestructura Social Municipal.</t>
  </si>
  <si>
    <t>Fondo de Aportaciones Para el Fortalecimiento de los Municipios y de las Demarcaciones Territoriales del Distrito Federal.</t>
  </si>
  <si>
    <t>Convenios.</t>
  </si>
  <si>
    <t>Fondo Regional (FONREGION)</t>
  </si>
  <si>
    <t>Fondo de Fortalecimiento para la Infraestructura estatal y municipal</t>
  </si>
  <si>
    <t>TRANSFERENCIAS, ASIGNACIONES, SUBSIDIOS Y OTRAS AYUDAS.</t>
  </si>
  <si>
    <t>INGRESOS DERIVADOS DE FINANCIAMIENTOS</t>
  </si>
  <si>
    <t>Endeudamiento Interno</t>
  </si>
  <si>
    <t>TOTAL INGRESOS</t>
  </si>
  <si>
    <t>ESTIMACION DE INGRESOS A NIVEL DE DETALLE (CAPTURAR SOLO ESPACIOS EN BLANCO)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</si>
  <si>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</si>
  <si>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</si>
  <si>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</si>
  <si>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</si>
  <si>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</si>
  <si>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</si>
  <si>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</si>
  <si>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</si>
  <si>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</si>
  <si>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</si>
  <si>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</si>
  <si>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</si>
  <si>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</si>
  <si>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Impuesto sobre adquisición de </t>
    </r>
    <r>
      <rPr>
        <sz val="11"/>
        <color theme="1"/>
        <rFont val="Calibri"/>
        <family val="2"/>
        <scheme val="minor"/>
      </rPr>
      <t>Bienes</t>
    </r>
    <r>
      <rPr>
        <sz val="11"/>
        <rFont val="Calibri"/>
        <family val="2"/>
        <scheme val="minor"/>
      </rPr>
      <t xml:space="preserve">  inmuebles.</t>
    </r>
  </si>
  <si>
    <t>Impuestos  no  Comprendidos  en  las  Fracciones  de  la  Ley  de Ingresos Causados en Ejercicios Fiscales Anteriores Pendientes de Liquidación o Pago.</t>
  </si>
  <si>
    <r>
      <t xml:space="preserve">Por la ocupación de la vía pública </t>
    </r>
    <r>
      <rPr>
        <sz val="11"/>
        <color theme="1"/>
        <rFont val="Calibri"/>
        <family val="2"/>
        <scheme val="minor"/>
      </rPr>
      <t>y servicios de mercado.</t>
    </r>
  </si>
  <si>
    <t>Productos derivados del uso y aprovechamiento de bienes no sujetos a régimen de dominio publico.</t>
  </si>
  <si>
    <t>Enajenación de bienes muebles no sujetos a ser inventariables.</t>
  </si>
  <si>
    <t>Rendimiento de capital.</t>
  </si>
  <si>
    <r>
      <t xml:space="preserve">Arrendamiento </t>
    </r>
    <r>
      <rPr>
        <sz val="11"/>
        <color rgb="FFFF0000"/>
        <rFont val="Calibri"/>
        <family val="2"/>
        <scheme val="minor"/>
      </rPr>
      <t>y explotación</t>
    </r>
    <r>
      <rPr>
        <sz val="11"/>
        <rFont val="Calibri"/>
        <family val="2"/>
        <scheme val="minor"/>
      </rPr>
      <t xml:space="preserve"> de bienes muebles e inmuebles.</t>
    </r>
  </si>
  <si>
    <t>Otros productos. (formas valoradas y publicaciones)</t>
  </si>
  <si>
    <t>Enajenación de bienes muebles e inmuebles.</t>
  </si>
  <si>
    <t xml:space="preserve">Multas por falta a la reglamentación </t>
  </si>
  <si>
    <t>Reintegros por responsabilidades.</t>
  </si>
  <si>
    <t>Donativos, subsidios e indemnizaciones.</t>
  </si>
  <si>
    <t>Indemnizaciones por daños a bienes.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</si>
  <si>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</si>
  <si>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</si>
  <si>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</si>
  <si>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</si>
  <si>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Ocampo.</t>
  </si>
  <si>
    <t>Multas por infracciones a la Ley para la Prevención y Gestión Integral de Residuos en el Estado de Michoacán de Ocampo.</t>
  </si>
  <si>
    <t>Multas por infracciones a otras disposiciones no fiscales.</t>
  </si>
  <si>
    <t>Indemnizaciones de cheques devueltos por instituciones bancarias.</t>
  </si>
  <si>
    <t>Aprovechamientos de Capital.</t>
  </si>
  <si>
    <t>INGRESOS POR VENTA DE BIENES Y SERVICIOS.</t>
  </si>
  <si>
    <t>Ingresos por Venta de Bienes y Servicios de Organismos Descentralizados.</t>
  </si>
  <si>
    <t>Enajenación  de fertilizantes, pasto semillas y viveros.</t>
  </si>
  <si>
    <t>Cuotas de recuperación de política de abasto.</t>
  </si>
  <si>
    <t>Cuotas de recuperación de política social.</t>
  </si>
  <si>
    <t>Cuotas de recuperacion de servicios diversos</t>
  </si>
  <si>
    <t>Fondo General de Participaciones.</t>
  </si>
  <si>
    <t>Fondo de Fomento Municipal.</t>
  </si>
  <si>
    <t>Impuesto sobre tenencia o uso de vehículos.</t>
  </si>
  <si>
    <t>Fondo de Compensación del Impuesto sobre automóviles nuevos.</t>
  </si>
  <si>
    <t>Impuesto especial sobre producción y servicios.</t>
  </si>
  <si>
    <t>Impuesto especial sobre automóviles nuevos</t>
  </si>
  <si>
    <t>Impuesto a la Venta Final de Gasolina y Diesel.</t>
  </si>
  <si>
    <t>Otras participaciones</t>
  </si>
  <si>
    <t>Transferencias Federales por convenio.</t>
  </si>
  <si>
    <t>Transferencias Estatales por convenio.</t>
  </si>
  <si>
    <t>CELDAS QUE NO DEBEN SER USADAS PARA CAPTURAR IMPORTES ASIGNADOS</t>
  </si>
  <si>
    <t>Participaciones Específicas en el Impuesto Especial Sobre Produccion y Servicios</t>
  </si>
  <si>
    <t>Impuesto Sobre Automóviles Nuevos</t>
  </si>
  <si>
    <t>Fondo de Fiscalización y Recaudación</t>
  </si>
  <si>
    <t>Impuesto Sobre Rifas, Loterías, Sorteos y Concursos</t>
  </si>
  <si>
    <t xml:space="preserve">Fondo de Compensación </t>
  </si>
  <si>
    <t>Por los servicios que no corresponden a funciones de derecho público</t>
  </si>
  <si>
    <t>Intervención de espectáculos públicos</t>
  </si>
  <si>
    <t>Participaciones en Recursos de la Federación.</t>
  </si>
  <si>
    <t xml:space="preserve">Participaciones por el 100% de la recaudación del Impuesto Sobre la Renta que se entere a la Federación por el salario </t>
  </si>
  <si>
    <t>Fondo de Compensacion del Impuesto sobre Automóviles Nuevos</t>
  </si>
  <si>
    <t>Transferencias estatales por convenio</t>
  </si>
  <si>
    <t>F.F</t>
  </si>
  <si>
    <t>NO ETIQUETADO</t>
  </si>
  <si>
    <t>RECURSOS FISCALES</t>
  </si>
  <si>
    <t>INGRESOS PROPIOS</t>
  </si>
  <si>
    <t>RECURSOS FEDERALES</t>
  </si>
  <si>
    <t>RECURSOS ESTATALES</t>
  </si>
  <si>
    <t>ETIQUETADOS</t>
  </si>
  <si>
    <t>FINANCIAMIENTOS  INTERNOS</t>
  </si>
  <si>
    <t xml:space="preserve">RESUMEN  </t>
  </si>
  <si>
    <t>RELACION DE FUENTES DE FINANCIAMIENTO</t>
  </si>
  <si>
    <t>MONTO</t>
  </si>
  <si>
    <t>No Etiquetado</t>
  </si>
  <si>
    <t>Recursos Fiscales</t>
  </si>
  <si>
    <t>Recursos Estatales</t>
  </si>
  <si>
    <t>Etiquetado</t>
  </si>
  <si>
    <t>Recursos Federales</t>
  </si>
  <si>
    <t>Ingresos Propios</t>
  </si>
  <si>
    <t>Financiamientos Internos</t>
  </si>
  <si>
    <t>Transferencias, asignaciones, subsidios y otras ayudas</t>
  </si>
  <si>
    <t>Contribuciones de Mejoras no Comprendidas en la  Ley  de  Ingresos  Causadas  en  Ejercicios Fiscales Anteriores Pendientes de Liquidación o Pago.</t>
  </si>
  <si>
    <t>Impuesto sobre loterías, rifas, sorteos y concursos</t>
  </si>
  <si>
    <t>Impuesto sobre espectáculos públicos</t>
  </si>
  <si>
    <t>Impuesto predial ejidal y comunal</t>
  </si>
  <si>
    <t>Impuesto predial rústico</t>
  </si>
  <si>
    <t>Impuesto predial urbano</t>
  </si>
  <si>
    <t>Impuesto sobre lotes baldíos, sin bardear o falta de banquetas</t>
  </si>
  <si>
    <t>Impuesto sobre adquisición de inmuebles</t>
  </si>
  <si>
    <t>De aumento de valor y mejoría especifica de la propiedad</t>
  </si>
  <si>
    <t>De la aportación para mejoras</t>
  </si>
  <si>
    <r>
      <t>Otros impuestos</t>
    </r>
    <r>
      <rPr>
        <sz val="9"/>
        <color rgb="FFFF0000"/>
        <rFont val="Arial"/>
        <family val="2"/>
      </rPr>
      <t xml:space="preserve"> (Desglose por COEAC a petición del Ente Público)</t>
    </r>
  </si>
  <si>
    <r>
      <t xml:space="preserve">Contribuciones de mejoras no comprendidas en la Ley de Ingresos causadas en ejercicios fiscales anteriores pendientes de liquidación o pago </t>
    </r>
    <r>
      <rPr>
        <sz val="9"/>
        <color rgb="FFFF0000"/>
        <rFont val="Arial"/>
        <family val="2"/>
      </rPr>
      <t>(Desglose por COEAC a petición del Ente Público)</t>
    </r>
  </si>
  <si>
    <t>Por ocupación de la vía pública y servicios de mercados</t>
  </si>
  <si>
    <t>Por servicios de alumbrado público</t>
  </si>
  <si>
    <t>Por la prestación del servicio de agua potable, alcantarillado y saneamiento</t>
  </si>
  <si>
    <t>Por servicio de panteones</t>
  </si>
  <si>
    <t>Por servicio de rastro</t>
  </si>
  <si>
    <t>Por servicios de control canino</t>
  </si>
  <si>
    <t>Por reparación en la vía pública</t>
  </si>
  <si>
    <t>Por servicios de protección civil</t>
  </si>
  <si>
    <t>Por servicios de parques y jardines</t>
  </si>
  <si>
    <t>Por servicios de tránsito y vialidad</t>
  </si>
  <si>
    <t>Por servicios de catastro</t>
  </si>
  <si>
    <t>Por servicios de vigilancia</t>
  </si>
  <si>
    <t>Por servicios oficiales diversos</t>
  </si>
  <si>
    <t>Por expedición, revalidación y canje de permisos o licencias para funcionamiento de establecimientos</t>
  </si>
  <si>
    <t>Por expedición y revalidación de licencias o permisos para la colocación de anuncios publicitarios</t>
  </si>
  <si>
    <t>Por alineamiento de fincas urbanas o rústicas</t>
  </si>
  <si>
    <t>Por licencias de construcción, remodelación, reparación o restauración de fincas</t>
  </si>
  <si>
    <t>Por numeración oficial de fincas urbanas</t>
  </si>
  <si>
    <t>Por expedición de certificados, títulos, copias de documentos y legalización de firmas</t>
  </si>
  <si>
    <t>Por registro de señales, marcas de herrar y refrendo de patentes</t>
  </si>
  <si>
    <t>Por servicios urbanísticos</t>
  </si>
  <si>
    <t>Por servicios de aseo público</t>
  </si>
  <si>
    <t>Por servicios de administración ambiental</t>
  </si>
  <si>
    <t>Derechos no comprendidos en las fracciones de la Ley de Ingresos causados en ejercicios fiscales anteriores pendientes de liquidación o pago</t>
  </si>
  <si>
    <t>Enajenación de bienes muebles e inmuebles no sujetos a registro</t>
  </si>
  <si>
    <t>Otros productos de tipo corriente</t>
  </si>
  <si>
    <t>Accesorios de Productos</t>
  </si>
  <si>
    <t>Productos no Comprendidos en las Fracciones de la Ley de Ingresos Causados en Ejercicios Fiscales Anteriores Pendientes de Liquidación o Pago.</t>
  </si>
  <si>
    <t>Productos no comprendidos en las fracciones de la Ley de Ingresos causados en ejercicios fiscales anteriores pendientes de liquidación o pago</t>
  </si>
  <si>
    <t>Honorarios y gastos de ejecución diferentes de contribuciones propias</t>
  </si>
  <si>
    <t>Recargos diferentes de contribuciones propias</t>
  </si>
  <si>
    <t>Multas por infracciones a otras disposiciones municipales no fiscales</t>
  </si>
  <si>
    <t>Multas por faltas a la reglamentación municipal</t>
  </si>
  <si>
    <t>Multas emitidas por organismos paramunicipales</t>
  </si>
  <si>
    <t>Recuperaciones de costos</t>
  </si>
  <si>
    <t>Aprovechamientos no Comprendidos en las Fracciones de la Ley de Ingresos Causados en Ejercicios Fiscales Anteriores Pendientes de Liquidación o Pago.</t>
  </si>
  <si>
    <t>Aprovechamientos no comprendidos en las fracciones de la Ley de Ingresos causados en ejercicios fiscales anteriores pendientes de liquidación o pago</t>
  </si>
  <si>
    <t>Ingresos por ventas de bienes y servicios de Organismos Descentralizados</t>
  </si>
  <si>
    <t>Impuesto Especial Sobre Producción y Servicios a la Venta Final de Gasolinas y Diesel</t>
  </si>
  <si>
    <t>Recargos de impuestos municipales</t>
  </si>
  <si>
    <t>Honorarios y gastos de ejecución de impuestos municipales</t>
  </si>
  <si>
    <t>Actualizaciones de impuestos municipales</t>
  </si>
  <si>
    <t>Contribuciones de Mejoras por Obras Públicas.</t>
  </si>
  <si>
    <t>Otros Derechos Municipales.</t>
  </si>
  <si>
    <t>Derechos por la Prestación de Servicios Municipales.</t>
  </si>
  <si>
    <t>Recargos de derechos municipales</t>
  </si>
  <si>
    <t>Honorarios y gastos de ejecución de derechos municipales</t>
  </si>
  <si>
    <t>Actualizaciones de derechos municipales</t>
  </si>
  <si>
    <r>
      <t xml:space="preserve">Multas </t>
    </r>
    <r>
      <rPr>
        <sz val="9"/>
        <color rgb="FFFF0000"/>
        <rFont val="Arial"/>
        <family val="2"/>
      </rPr>
      <t>y/o sanciones</t>
    </r>
    <r>
      <rPr>
        <sz val="9"/>
        <rFont val="Arial"/>
        <family val="2"/>
      </rPr>
      <t xml:space="preserve"> de derechos municipales</t>
    </r>
  </si>
  <si>
    <r>
      <t xml:space="preserve">Multas </t>
    </r>
    <r>
      <rPr>
        <sz val="9"/>
        <color rgb="FFFF0000"/>
        <rFont val="Arial"/>
        <family val="2"/>
      </rPr>
      <t>y/o sanciones</t>
    </r>
    <r>
      <rPr>
        <sz val="9"/>
        <rFont val="Arial"/>
        <family val="2"/>
      </rPr>
      <t xml:space="preserve"> de impuestos municipales</t>
    </r>
  </si>
  <si>
    <t>Rendimientos de capital</t>
  </si>
  <si>
    <t>Aprovechamientos.</t>
  </si>
  <si>
    <t>Incentivos por actos de fiscalización concurrentes con el municipio</t>
  </si>
  <si>
    <t>Incentivos por créditos fiscales del Municipio</t>
  </si>
  <si>
    <t>Incentivos por créditos fiscales del Estado</t>
  </si>
  <si>
    <t>Aprovechamientos Patrimoniales.</t>
  </si>
  <si>
    <t>Recuperación de patrimonio por liquidación de fideicomisos</t>
  </si>
  <si>
    <t>Arrendamiento y explotación de bienes muebles</t>
  </si>
  <si>
    <t>Arrendamiento y explotación de bienes inmuebles</t>
  </si>
  <si>
    <t>Intereses de valores, créditos y bonos</t>
  </si>
  <si>
    <t>Por el uso, aprovechamiento o enajenación de bienes no sujetos al régimen de dominio público</t>
  </si>
  <si>
    <t>Utilidades</t>
  </si>
  <si>
    <t>Enajenación de bienes muebles e inmuebles inventariables o sujetos a registro</t>
  </si>
  <si>
    <t>Accesorios de Aprovechamientos.</t>
  </si>
  <si>
    <t>Ingresos por Venta de Bienes y Prestación de Servicios de Instituciones Públicas de Seguridad Social.</t>
  </si>
  <si>
    <t>Ingresos por Venta de Bienes y Prestación de Servicios de Empresas Productivas del Estado.</t>
  </si>
  <si>
    <t>Ingresos por ventas de bienes y servicios producidos en establecimientos del gobierno central municipal</t>
  </si>
  <si>
    <t>Ingresos por Venta de Bienes y Prestación de Servicios de Entidades Paraestatales y Fideicomisos No Empresariales y No Financieros</t>
  </si>
  <si>
    <t>Ingresos por venta de bienes y servicios de organismos descentralizados municipales</t>
  </si>
  <si>
    <t>Ingresos de operación de entidades paraestales empresariales del municipio</t>
  </si>
  <si>
    <t>Otros Ingresos.</t>
  </si>
  <si>
    <r>
      <t xml:space="preserve">Otros ingresos </t>
    </r>
    <r>
      <rPr>
        <sz val="9"/>
        <color rgb="FFFF0000"/>
        <rFont val="Arial"/>
        <family val="2"/>
      </rPr>
      <t>(Desglose por COEAC a petición del Ente Público)</t>
    </r>
  </si>
  <si>
    <t>PARTICIPACIONES, APORTACIONES, CONVENIOS, INCENTIVOS DERIVADOS DE LA COLABORACIÓN FISCAL Y FONDOS DISTINTOS DE APORTACIONES.</t>
  </si>
  <si>
    <t>Participaciones en Recursos de la Entidad Federativa.</t>
  </si>
  <si>
    <t>Aportaciones de la Federación Para los Municipios.</t>
  </si>
  <si>
    <t>Fondo de Aportaciones Para la Infraestructura Social Municipal y de las Demarcaciones Territoriales del Distrito Federal</t>
  </si>
  <si>
    <t>Fondo de Aportaciones Para el Fortalecimiento de los Municipios y de las Demarcaciones Territoriales del Distrito Federal</t>
  </si>
  <si>
    <t>Transferencias Federales por Convenio en Materia de Desarrollo Regional y Municipal.</t>
  </si>
  <si>
    <t>Transferencias municipales por convenio</t>
  </si>
  <si>
    <t>Aportaciones de particulares para obras y acciones</t>
  </si>
  <si>
    <t>TRANSFERENCIAS, ASIGNACIONES, SUBSIDIOS Y SUBVENCIONES, Y PENSIONES Y JUBILACIONES.</t>
  </si>
  <si>
    <t>Subsidios y Subvenciones.</t>
  </si>
  <si>
    <t>Subsidios y subvenciones recibidos de la Federación</t>
  </si>
  <si>
    <t>Subsidios y subvenciones recibidos del Estado</t>
  </si>
  <si>
    <t>Subsidios y subvenciones recibidos del Municipio</t>
  </si>
  <si>
    <t xml:space="preserve">ANUAL </t>
  </si>
  <si>
    <t>nivel</t>
  </si>
  <si>
    <t>CÒDIGO</t>
  </si>
  <si>
    <t>RUBRO/TIPO/CLASE/CONCEPTO</t>
  </si>
  <si>
    <t>EXISTENCIA PERIODO ANTERIOR</t>
  </si>
  <si>
    <t>FINANCIAMIENTO</t>
  </si>
  <si>
    <t>INGRESOS POR VENTA DE BIENES, PRESTACIÓN DE SERVICIOS Y OTROS INGRESOS.</t>
  </si>
  <si>
    <t>TRANSFERENCIAS Y SUBSIDIOS</t>
  </si>
  <si>
    <t>RUBRO</t>
  </si>
  <si>
    <t>Impuestos</t>
  </si>
  <si>
    <t>Contribuciones de Mejoras</t>
  </si>
  <si>
    <t>Derechos</t>
  </si>
  <si>
    <t>Productos</t>
  </si>
  <si>
    <t>Aprovechamientos</t>
  </si>
  <si>
    <t>TOTAL DEL PRESUPUESTO</t>
  </si>
  <si>
    <t>RESUMEN POR CONCEPTO</t>
  </si>
  <si>
    <t>CÓDIGO</t>
  </si>
  <si>
    <t>Ingresos Derivados de Financiamientos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</si>
  <si>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</si>
  <si>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</si>
  <si>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</si>
  <si>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RESUMEN POR FUENTES DE FINANCIAMIENTO</t>
  </si>
  <si>
    <t>TOTAL DEL PRESUPUESTO DE INGRESOS:</t>
  </si>
  <si>
    <t>Financiamiento Interno</t>
  </si>
  <si>
    <t>Contribuciones de Mejoras no Comprendidas en la Ley de Ingresos Causadas en Ejercicios Fiscales Anteriores Pendientes de Liquidación o Pago.</t>
  </si>
  <si>
    <t>Derechos   no   Comprendidos   en   las   Fracciones de la Ley de Ingresos Causados en Ejercicios Fiscales Anteriores Pendientes de Liquidación o Pago.</t>
  </si>
  <si>
    <t>Incentivos por administración de impuestos y derechos municipales coordinados y sus accesorios.</t>
  </si>
  <si>
    <t>Ingresos de operación de entidades paraestatales  empresariales del municipio</t>
  </si>
  <si>
    <t>Fondo de Compensación del Impuesto sobre Automóviles Nuevos</t>
  </si>
  <si>
    <t>Participaciones Específicas en el Impuesto Especial Sobre Producción y Servicios</t>
  </si>
  <si>
    <t>Aportaciones del Estado Para los Municipios.</t>
  </si>
  <si>
    <t xml:space="preserve">Fondo de Compensación de Gasolinas y Diesel </t>
  </si>
  <si>
    <t>Multas y/o sanciones de impuestos municipales</t>
  </si>
  <si>
    <r>
      <t>Otros impuestos</t>
    </r>
    <r>
      <rPr>
        <sz val="9"/>
        <color rgb="FFFF0000"/>
        <rFont val="Arial"/>
        <family val="2"/>
      </rPr>
      <t xml:space="preserve"> </t>
    </r>
  </si>
  <si>
    <t xml:space="preserve">Contribuciones de mejoras no comprendidas en la Ley de Ingresos causadas en ejercicios fiscales anteriores pendientes de liquidación o pago </t>
  </si>
  <si>
    <t>Multas y/o sanciones de derechos municipales</t>
  </si>
  <si>
    <t xml:space="preserve">Otros ingresos </t>
  </si>
  <si>
    <t>Impuestos no Comprendidos en la Ley de Ingresos Causados en Ejercicios Fiscales Anteriores Pendientes de Liquidación o Pago.</t>
  </si>
  <si>
    <t xml:space="preserve">Fondo Estatal para la Infraestructura de los Servicios Públicos </t>
  </si>
  <si>
    <t>CRI  PARACUARO 2020</t>
  </si>
  <si>
    <t>PRESUPUESTO DE INGRESOS DEL EJERCICIO FISCAL 2020</t>
  </si>
  <si>
    <t>EJERCICIO PRESUPUESTAL: 2020</t>
  </si>
  <si>
    <t>NOMBRE DEL MUNICIPIO:  PARACUARO, MICHOACAN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</si>
</sst>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.00000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9"/>
      <color theme="0"/>
      <name val="Arial"/>
      <family val="2"/>
    </font>
    <font>
      <b/>
      <sz val="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7" fillId="0" borderId="0"/>
    <xf numFmtId="164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4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5" fillId="3" borderId="10" xfId="0" quotePrefix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left" vertical="center" wrapText="1"/>
    </xf>
    <xf numFmtId="3" fontId="2" fillId="5" borderId="3" xfId="0" applyNumberFormat="1" applyFont="1" applyFill="1" applyBorder="1" applyAlignment="1">
      <alignment horizontal="left" wrapText="1"/>
    </xf>
    <xf numFmtId="3" fontId="2" fillId="5" borderId="29" xfId="0" applyNumberFormat="1" applyFont="1" applyFill="1" applyBorder="1" applyAlignment="1">
      <alignment horizontal="left" vertical="center" wrapText="1"/>
    </xf>
    <xf numFmtId="3" fontId="2" fillId="5" borderId="11" xfId="0" applyNumberFormat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3" fontId="5" fillId="5" borderId="3" xfId="0" applyNumberFormat="1" applyFont="1" applyFill="1" applyBorder="1" applyAlignment="1">
      <alignment horizontal="left" vertical="center" wrapText="1"/>
    </xf>
    <xf numFmtId="3" fontId="5" fillId="5" borderId="7" xfId="0" applyNumberFormat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2" borderId="12" xfId="0" applyFont="1" applyFill="1" applyBorder="1"/>
    <xf numFmtId="0" fontId="3" fillId="2" borderId="30" xfId="0" applyFont="1" applyFill="1" applyBorder="1"/>
    <xf numFmtId="3" fontId="5" fillId="2" borderId="3" xfId="0" applyNumberFormat="1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0" fillId="0" borderId="1" xfId="0" applyNumberFormat="1" applyFont="1" applyFill="1" applyBorder="1" applyAlignment="1" applyProtection="1">
      <alignment horizontal="left" vertical="center" wrapText="1"/>
      <protection locked="0"/>
    </xf>
    <xf numFmtId="3" fontId="0" fillId="0" borderId="1" xfId="0" applyNumberFormat="1" applyFont="1" applyFill="1" applyBorder="1" applyAlignment="1" applyProtection="1">
      <alignment horizontal="justify" vertical="justify" wrapText="1"/>
      <protection locked="0"/>
    </xf>
    <xf numFmtId="3" fontId="5" fillId="0" borderId="1" xfId="0" applyNumberFormat="1" applyFont="1" applyFill="1" applyBorder="1" applyAlignment="1" applyProtection="1">
      <alignment horizontal="justify" vertical="top" wrapText="1"/>
      <protection locked="0"/>
    </xf>
    <xf numFmtId="3" fontId="0" fillId="0" borderId="1" xfId="0" applyNumberFormat="1" applyFont="1" applyFill="1" applyBorder="1" applyAlignment="1" applyProtection="1">
      <alignment horizontal="left" wrapText="1"/>
      <protection locked="0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0" borderId="1" xfId="0" applyNumberFormat="1" applyFont="1" applyFill="1" applyBorder="1" applyAlignment="1" applyProtection="1">
      <alignment horizontal="justify" vertical="center" wrapText="1"/>
      <protection locked="0"/>
    </xf>
    <xf numFmtId="3" fontId="0" fillId="0" borderId="1" xfId="0" applyNumberFormat="1" applyFont="1" applyFill="1" applyBorder="1" applyAlignment="1" applyProtection="1">
      <alignment horizontal="left" vertical="justify" wrapText="1"/>
      <protection locked="0"/>
    </xf>
    <xf numFmtId="3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10" fillId="0" borderId="3" xfId="1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 applyProtection="1">
      <alignment horizontal="left" vertical="center" wrapText="1"/>
      <protection locked="0"/>
    </xf>
    <xf numFmtId="3" fontId="5" fillId="2" borderId="1" xfId="0" applyNumberFormat="1" applyFont="1" applyFill="1" applyBorder="1" applyAlignment="1" applyProtection="1">
      <alignment horizontal="left" vertical="center" wrapText="1"/>
      <protection locked="0"/>
    </xf>
    <xf numFmtId="3" fontId="5" fillId="2" borderId="1" xfId="0" applyNumberFormat="1" applyFont="1" applyFill="1" applyBorder="1" applyAlignment="1" applyProtection="1">
      <alignment horizontal="justify" vertical="center" wrapText="1"/>
      <protection locked="0"/>
    </xf>
    <xf numFmtId="3" fontId="10" fillId="2" borderId="3" xfId="1" applyNumberFormat="1" applyFont="1" applyFill="1" applyBorder="1" applyAlignment="1">
      <alignment horizontal="right" vertical="center"/>
    </xf>
    <xf numFmtId="3" fontId="10" fillId="2" borderId="1" xfId="4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 applyProtection="1">
      <alignment horizontal="justify" vertical="center" wrapText="1"/>
      <protection locked="0"/>
    </xf>
    <xf numFmtId="165" fontId="9" fillId="2" borderId="1" xfId="1" applyNumberFormat="1" applyFont="1" applyFill="1" applyBorder="1"/>
    <xf numFmtId="0" fontId="2" fillId="2" borderId="1" xfId="0" applyFont="1" applyFill="1" applyBorder="1" applyAlignment="1">
      <alignment wrapText="1"/>
    </xf>
    <xf numFmtId="3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3" fillId="2" borderId="0" xfId="0" applyFont="1" applyFill="1"/>
    <xf numFmtId="0" fontId="2" fillId="2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49" fontId="16" fillId="2" borderId="1" xfId="0" applyNumberFormat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49" fontId="16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3" fontId="17" fillId="2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16" fillId="2" borderId="1" xfId="0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vertical="center"/>
    </xf>
    <xf numFmtId="3" fontId="15" fillId="6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Alignment="1">
      <alignment vertical="center"/>
    </xf>
    <xf numFmtId="3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22" fillId="0" borderId="0" xfId="0" applyFont="1"/>
    <xf numFmtId="0" fontId="15" fillId="7" borderId="32" xfId="0" applyFont="1" applyFill="1" applyBorder="1" applyAlignment="1">
      <alignment vertical="center"/>
    </xf>
    <xf numFmtId="0" fontId="15" fillId="7" borderId="31" xfId="0" applyFont="1" applyFill="1" applyBorder="1" applyAlignment="1">
      <alignment vertical="center" wrapText="1"/>
    </xf>
    <xf numFmtId="49" fontId="15" fillId="7" borderId="32" xfId="0" applyNumberFormat="1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vertical="center" wrapText="1"/>
    </xf>
    <xf numFmtId="43" fontId="15" fillId="7" borderId="35" xfId="0" applyNumberFormat="1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vertical="center"/>
    </xf>
    <xf numFmtId="0" fontId="15" fillId="6" borderId="32" xfId="0" applyFont="1" applyFill="1" applyBorder="1" applyAlignment="1">
      <alignment vertical="center"/>
    </xf>
    <xf numFmtId="0" fontId="15" fillId="7" borderId="36" xfId="0" applyFont="1" applyFill="1" applyBorder="1" applyAlignment="1">
      <alignment vertical="center" wrapText="1"/>
    </xf>
    <xf numFmtId="0" fontId="15" fillId="7" borderId="25" xfId="0" applyFont="1" applyFill="1" applyBorder="1" applyAlignment="1">
      <alignment vertical="center" wrapText="1"/>
    </xf>
    <xf numFmtId="0" fontId="15" fillId="7" borderId="37" xfId="0" applyFont="1" applyFill="1" applyBorder="1" applyAlignment="1">
      <alignment vertical="center" wrapText="1"/>
    </xf>
    <xf numFmtId="43" fontId="15" fillId="7" borderId="38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 applyProtection="1">
      <alignment vertical="center"/>
      <protection locked="0"/>
    </xf>
    <xf numFmtId="0" fontId="15" fillId="6" borderId="0" xfId="0" applyFont="1" applyFill="1" applyBorder="1" applyAlignment="1">
      <alignment horizontal="center" vertical="center"/>
    </xf>
    <xf numFmtId="3" fontId="15" fillId="6" borderId="0" xfId="0" applyNumberFormat="1" applyFont="1" applyFill="1" applyBorder="1" applyAlignment="1">
      <alignment horizontal="center" vertical="center" wrapText="1"/>
    </xf>
    <xf numFmtId="43" fontId="15" fillId="7" borderId="39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3" fontId="16" fillId="6" borderId="0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49" fontId="15" fillId="2" borderId="2" xfId="0" applyNumberFormat="1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43" fontId="15" fillId="7" borderId="41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49" fontId="15" fillId="2" borderId="4" xfId="0" applyNumberFormat="1" applyFont="1" applyFill="1" applyBorder="1" applyAlignment="1">
      <alignment horizontal="left" vertical="center" wrapText="1"/>
    </xf>
    <xf numFmtId="43" fontId="15" fillId="0" borderId="43" xfId="0" applyNumberFormat="1" applyFont="1" applyFill="1" applyBorder="1" applyAlignment="1">
      <alignment vertical="center"/>
    </xf>
    <xf numFmtId="43" fontId="15" fillId="0" borderId="43" xfId="0" applyNumberFormat="1" applyFont="1" applyFill="1" applyBorder="1" applyAlignment="1">
      <alignment horizontal="center" vertical="center" wrapText="1"/>
    </xf>
    <xf numFmtId="43" fontId="15" fillId="0" borderId="44" xfId="5" applyFont="1" applyFill="1" applyBorder="1" applyAlignment="1">
      <alignment horizontal="center" vertical="center" wrapText="1"/>
    </xf>
    <xf numFmtId="43" fontId="15" fillId="0" borderId="45" xfId="0" applyNumberFormat="1" applyFont="1" applyFill="1" applyBorder="1" applyAlignment="1">
      <alignment vertical="center"/>
    </xf>
    <xf numFmtId="43" fontId="15" fillId="0" borderId="44" xfId="0" applyNumberFormat="1" applyFont="1" applyFill="1" applyBorder="1" applyAlignment="1">
      <alignment horizontal="center" vertical="center" wrapText="1"/>
    </xf>
    <xf numFmtId="43" fontId="15" fillId="0" borderId="45" xfId="0" applyNumberFormat="1" applyFont="1" applyFill="1" applyBorder="1" applyAlignment="1">
      <alignment horizontal="left" vertical="center" wrapText="1"/>
    </xf>
    <xf numFmtId="43" fontId="15" fillId="7" borderId="39" xfId="0" applyNumberFormat="1" applyFont="1" applyFill="1" applyBorder="1" applyAlignment="1">
      <alignment horizontal="center" vertical="center" wrapText="1"/>
    </xf>
    <xf numFmtId="43" fontId="15" fillId="0" borderId="47" xfId="0" applyNumberFormat="1" applyFont="1" applyFill="1" applyBorder="1" applyAlignment="1">
      <alignment horizontal="center" vertical="center" wrapText="1"/>
    </xf>
    <xf numFmtId="43" fontId="24" fillId="2" borderId="0" xfId="0" applyNumberFormat="1" applyFont="1" applyFill="1" applyAlignment="1">
      <alignment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3" fontId="15" fillId="8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 applyProtection="1">
      <alignment horizontal="center" vertical="center"/>
    </xf>
    <xf numFmtId="3" fontId="15" fillId="2" borderId="1" xfId="0" applyNumberFormat="1" applyFont="1" applyFill="1" applyBorder="1" applyAlignment="1" applyProtection="1">
      <alignment horizontal="right" vertical="center" wrapText="1"/>
    </xf>
    <xf numFmtId="3" fontId="16" fillId="2" borderId="1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Alignment="1" applyProtection="1">
      <alignment vertical="center"/>
    </xf>
    <xf numFmtId="3" fontId="16" fillId="0" borderId="1" xfId="0" applyNumberFormat="1" applyFont="1" applyFill="1" applyBorder="1" applyAlignment="1" applyProtection="1">
      <alignment horizontal="right" vertical="center" wrapText="1"/>
    </xf>
    <xf numFmtId="3" fontId="16" fillId="2" borderId="3" xfId="0" applyNumberFormat="1" applyFont="1" applyFill="1" applyBorder="1" applyAlignment="1" applyProtection="1">
      <alignment horizontal="right" vertical="center" wrapText="1"/>
    </xf>
    <xf numFmtId="3" fontId="15" fillId="3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3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8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justify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5" fillId="6" borderId="31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5" fillId="0" borderId="45" xfId="0" applyNumberFormat="1" applyFont="1" applyFill="1" applyBorder="1" applyAlignment="1">
      <alignment horizontal="center" vertical="center" wrapText="1"/>
    </xf>
    <xf numFmtId="49" fontId="15" fillId="0" borderId="4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right" vertical="center"/>
    </xf>
    <xf numFmtId="0" fontId="15" fillId="7" borderId="22" xfId="0" applyFont="1" applyFill="1" applyBorder="1" applyAlignment="1">
      <alignment horizontal="right" vertical="center"/>
    </xf>
    <xf numFmtId="0" fontId="25" fillId="6" borderId="10" xfId="0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0" borderId="43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justify" wrapText="1"/>
    </xf>
    <xf numFmtId="0" fontId="0" fillId="2" borderId="4" xfId="0" applyFont="1" applyFill="1" applyBorder="1" applyAlignment="1">
      <alignment horizontal="left" vertical="justify" wrapText="1"/>
    </xf>
    <xf numFmtId="0" fontId="0" fillId="2" borderId="3" xfId="0" applyFont="1" applyFill="1" applyBorder="1" applyAlignment="1">
      <alignment horizontal="left" vertical="justify" wrapText="1"/>
    </xf>
    <xf numFmtId="0" fontId="0" fillId="2" borderId="2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justify" wrapText="1"/>
    </xf>
    <xf numFmtId="0" fontId="0" fillId="2" borderId="2" xfId="0" applyFont="1" applyFill="1" applyBorder="1" applyAlignment="1">
      <alignment horizontal="left" vertical="justify"/>
    </xf>
    <xf numFmtId="0" fontId="0" fillId="2" borderId="4" xfId="0" applyFont="1" applyFill="1" applyBorder="1" applyAlignment="1">
      <alignment horizontal="left" vertical="justify"/>
    </xf>
    <xf numFmtId="0" fontId="0" fillId="2" borderId="3" xfId="0" applyFont="1" applyFill="1" applyBorder="1" applyAlignment="1">
      <alignment horizontal="left" vertical="justify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justify" wrapText="1"/>
    </xf>
    <xf numFmtId="0" fontId="2" fillId="2" borderId="4" xfId="0" applyFont="1" applyFill="1" applyBorder="1" applyAlignment="1">
      <alignment horizontal="left" vertical="justify" wrapText="1"/>
    </xf>
    <xf numFmtId="0" fontId="2" fillId="2" borderId="3" xfId="0" applyFont="1" applyFill="1" applyBorder="1" applyAlignment="1">
      <alignment horizontal="left" vertical="justify" wrapText="1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justify" wrapText="1"/>
    </xf>
    <xf numFmtId="0" fontId="0" fillId="2" borderId="1" xfId="0" applyFont="1" applyFill="1" applyBorder="1" applyAlignment="1">
      <alignment horizontal="justify" vertical="justify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justify" wrapText="1"/>
    </xf>
    <xf numFmtId="0" fontId="2" fillId="0" borderId="4" xfId="0" applyFont="1" applyFill="1" applyBorder="1" applyAlignment="1">
      <alignment horizontal="left" vertical="justify" wrapText="1"/>
    </xf>
    <xf numFmtId="0" fontId="2" fillId="0" borderId="3" xfId="0" applyFont="1" applyFill="1" applyBorder="1" applyAlignment="1">
      <alignment horizontal="left" vertical="justify" wrapText="1"/>
    </xf>
    <xf numFmtId="0" fontId="0" fillId="0" borderId="2" xfId="0" applyFont="1" applyFill="1" applyBorder="1" applyAlignment="1">
      <alignment horizontal="left" vertical="justify" wrapText="1"/>
    </xf>
    <xf numFmtId="0" fontId="0" fillId="0" borderId="4" xfId="0" applyFont="1" applyFill="1" applyBorder="1" applyAlignment="1">
      <alignment horizontal="left" vertical="justify" wrapText="1"/>
    </xf>
    <xf numFmtId="0" fontId="0" fillId="0" borderId="3" xfId="0" applyFont="1" applyFill="1" applyBorder="1" applyAlignment="1">
      <alignment horizontal="left" vertical="justify" wrapText="1"/>
    </xf>
    <xf numFmtId="0" fontId="2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vertical="justify"/>
    </xf>
    <xf numFmtId="0" fontId="0" fillId="0" borderId="4" xfId="0" applyFont="1" applyFill="1" applyBorder="1" applyAlignment="1">
      <alignment horizontal="left" vertical="justify"/>
    </xf>
    <xf numFmtId="0" fontId="0" fillId="0" borderId="3" xfId="0" applyFont="1" applyFill="1" applyBorder="1" applyAlignment="1">
      <alignment horizontal="left" vertical="justify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justify"/>
    </xf>
    <xf numFmtId="0" fontId="2" fillId="0" borderId="4" xfId="0" applyFont="1" applyFill="1" applyBorder="1" applyAlignment="1">
      <alignment horizontal="left" vertical="justify"/>
    </xf>
    <xf numFmtId="0" fontId="2" fillId="0" borderId="3" xfId="0" applyFont="1" applyFill="1" applyBorder="1" applyAlignment="1">
      <alignment horizontal="left" vertical="justify"/>
    </xf>
    <xf numFmtId="0" fontId="15" fillId="6" borderId="32" xfId="0" applyFont="1" applyFill="1" applyBorder="1" applyAlignment="1" applyProtection="1">
      <alignment vertical="center"/>
      <protection locked="0"/>
    </xf>
    <xf numFmtId="0" fontId="15" fillId="6" borderId="30" xfId="0" applyFont="1" applyFill="1" applyBorder="1" applyAlignment="1" applyProtection="1">
      <alignment vertical="center"/>
      <protection locked="0"/>
    </xf>
  </cellXfs>
  <cellStyles count="6">
    <cellStyle name="Millares" xfId="5" builtinId="3"/>
    <cellStyle name="Millares 13" xfId="3"/>
    <cellStyle name="Millares 2" xfId="2"/>
    <cellStyle name="Millares_PART. ESTIMADAS A MPIOS PARA 2005 DANIEL 2" xfId="4"/>
    <cellStyle name="Normal" xfId="0" builtinId="0"/>
    <cellStyle name="Normal 2" xfId="1"/>
  </cellStyles>
  <dxfs count="5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67"/>
  <sheetViews>
    <sheetView showGridLines="0" tabSelected="1" zoomScale="98" zoomScaleNormal="98" workbookViewId="0">
      <pane ySplit="2" topLeftCell="A150" activePane="bottomLeft" state="frozen"/>
      <selection pane="bottomLeft" activeCell="Q177" sqref="Q177"/>
    </sheetView>
  </sheetViews>
  <sheetFormatPr baseColWidth="10" defaultColWidth="11.44140625" defaultRowHeight="18" x14ac:dyDescent="0.3"/>
  <cols>
    <col min="1" max="1" width="3.5546875" style="95" customWidth="1"/>
    <col min="2" max="2" width="2.33203125" style="81" customWidth="1"/>
    <col min="3" max="3" width="2" style="81" bestFit="1" customWidth="1"/>
    <col min="4" max="4" width="2" style="81" customWidth="1"/>
    <col min="5" max="5" width="2.109375" style="81" customWidth="1"/>
    <col min="6" max="7" width="2" style="81" bestFit="1" customWidth="1"/>
    <col min="8" max="10" width="1" style="81" customWidth="1"/>
    <col min="11" max="12" width="3" style="81" customWidth="1"/>
    <col min="13" max="13" width="6.88671875" style="81" customWidth="1"/>
    <col min="14" max="14" width="26.5546875" style="81" customWidth="1"/>
    <col min="15" max="17" width="12.44140625" style="81" customWidth="1"/>
    <col min="18" max="18" width="12.6640625" style="95" bestFit="1" customWidth="1"/>
    <col min="19" max="16384" width="11.44140625" style="95"/>
  </cols>
  <sheetData>
    <row r="1" spans="1:17" s="94" customFormat="1" ht="19.5" customHeight="1" x14ac:dyDescent="0.3">
      <c r="A1" s="199" t="s">
        <v>169</v>
      </c>
      <c r="B1" s="194" t="s">
        <v>0</v>
      </c>
      <c r="C1" s="194"/>
      <c r="D1" s="194"/>
      <c r="E1" s="194"/>
      <c r="F1" s="194"/>
      <c r="G1" s="194"/>
      <c r="H1" s="193" t="s">
        <v>1</v>
      </c>
      <c r="I1" s="193"/>
      <c r="J1" s="193"/>
      <c r="K1" s="193"/>
      <c r="L1" s="193"/>
      <c r="M1" s="193"/>
      <c r="N1" s="193"/>
      <c r="O1" s="192" t="s">
        <v>324</v>
      </c>
      <c r="P1" s="192"/>
      <c r="Q1" s="192"/>
    </row>
    <row r="2" spans="1:17" s="94" customFormat="1" ht="13.5" customHeight="1" x14ac:dyDescent="0.3">
      <c r="A2" s="200"/>
      <c r="B2" s="91" t="s">
        <v>2</v>
      </c>
      <c r="C2" s="91" t="s">
        <v>3</v>
      </c>
      <c r="D2" s="193" t="s">
        <v>4</v>
      </c>
      <c r="E2" s="193"/>
      <c r="F2" s="194" t="s">
        <v>5</v>
      </c>
      <c r="G2" s="194"/>
      <c r="H2" s="193"/>
      <c r="I2" s="193"/>
      <c r="J2" s="193"/>
      <c r="K2" s="193"/>
      <c r="L2" s="193"/>
      <c r="M2" s="193"/>
      <c r="N2" s="193"/>
      <c r="O2" s="90" t="s">
        <v>6</v>
      </c>
      <c r="P2" s="90" t="s">
        <v>7</v>
      </c>
      <c r="Q2" s="90" t="s">
        <v>8</v>
      </c>
    </row>
    <row r="3" spans="1:17" s="94" customFormat="1" ht="13.5" customHeight="1" x14ac:dyDescent="0.3">
      <c r="A3" s="87">
        <v>1</v>
      </c>
      <c r="B3" s="190" t="s">
        <v>170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68"/>
      <c r="P3" s="73"/>
      <c r="Q3" s="85">
        <f>Q4+Q109</f>
        <v>4229336</v>
      </c>
    </row>
    <row r="4" spans="1:17" s="94" customFormat="1" ht="13.5" customHeight="1" x14ac:dyDescent="0.3">
      <c r="A4" s="87">
        <v>11</v>
      </c>
      <c r="B4" s="190" t="s">
        <v>171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68"/>
      <c r="P4" s="73"/>
      <c r="Q4" s="85">
        <f>Q5+Q26+Q32+Q71+Q80</f>
        <v>3063466</v>
      </c>
    </row>
    <row r="5" spans="1:17" ht="16.5" customHeight="1" x14ac:dyDescent="0.3">
      <c r="A5" s="186">
        <v>11</v>
      </c>
      <c r="B5" s="73">
        <v>1</v>
      </c>
      <c r="C5" s="74" t="s">
        <v>9</v>
      </c>
      <c r="D5" s="82" t="s">
        <v>9</v>
      </c>
      <c r="E5" s="82" t="s">
        <v>9</v>
      </c>
      <c r="F5" s="185">
        <v>0</v>
      </c>
      <c r="G5" s="185">
        <v>0</v>
      </c>
      <c r="H5" s="190" t="s">
        <v>10</v>
      </c>
      <c r="I5" s="190"/>
      <c r="J5" s="190"/>
      <c r="K5" s="190"/>
      <c r="L5" s="190"/>
      <c r="M5" s="190"/>
      <c r="N5" s="190"/>
      <c r="O5" s="169"/>
      <c r="P5" s="85"/>
      <c r="Q5" s="85">
        <f>SUM(P6,P9,P15,P17,P22,P24)</f>
        <v>558240</v>
      </c>
    </row>
    <row r="6" spans="1:17" ht="16.5" customHeight="1" x14ac:dyDescent="0.3">
      <c r="A6" s="186">
        <v>11</v>
      </c>
      <c r="B6" s="73">
        <v>1</v>
      </c>
      <c r="C6" s="74" t="s">
        <v>11</v>
      </c>
      <c r="D6" s="75" t="s">
        <v>9</v>
      </c>
      <c r="E6" s="185">
        <v>0</v>
      </c>
      <c r="F6" s="185">
        <v>0</v>
      </c>
      <c r="G6" s="185">
        <v>0</v>
      </c>
      <c r="H6" s="83"/>
      <c r="I6" s="190" t="s">
        <v>12</v>
      </c>
      <c r="J6" s="190"/>
      <c r="K6" s="190"/>
      <c r="L6" s="190"/>
      <c r="M6" s="190"/>
      <c r="N6" s="190"/>
      <c r="O6" s="169"/>
      <c r="P6" s="85">
        <f>SUM(O7:O8)</f>
        <v>2150</v>
      </c>
      <c r="Q6" s="85"/>
    </row>
    <row r="7" spans="1:17" ht="16.5" customHeight="1" x14ac:dyDescent="0.3">
      <c r="A7" s="186">
        <v>11</v>
      </c>
      <c r="B7" s="73">
        <v>1</v>
      </c>
      <c r="C7" s="73">
        <v>1</v>
      </c>
      <c r="D7" s="185">
        <v>0</v>
      </c>
      <c r="E7" s="75" t="s">
        <v>11</v>
      </c>
      <c r="F7" s="75" t="s">
        <v>9</v>
      </c>
      <c r="G7" s="75" t="s">
        <v>9</v>
      </c>
      <c r="H7" s="183"/>
      <c r="I7" s="183"/>
      <c r="J7" s="201" t="s">
        <v>189</v>
      </c>
      <c r="K7" s="201"/>
      <c r="L7" s="201"/>
      <c r="M7" s="201"/>
      <c r="N7" s="201"/>
      <c r="O7" s="170">
        <f>PI!K11</f>
        <v>0</v>
      </c>
      <c r="P7" s="85"/>
      <c r="Q7" s="85"/>
    </row>
    <row r="8" spans="1:17" ht="16.5" customHeight="1" x14ac:dyDescent="0.3">
      <c r="A8" s="186">
        <v>11</v>
      </c>
      <c r="B8" s="73">
        <v>1</v>
      </c>
      <c r="C8" s="73">
        <v>1</v>
      </c>
      <c r="D8" s="185">
        <v>0</v>
      </c>
      <c r="E8" s="75" t="s">
        <v>14</v>
      </c>
      <c r="F8" s="75" t="s">
        <v>9</v>
      </c>
      <c r="G8" s="75" t="s">
        <v>9</v>
      </c>
      <c r="H8" s="183"/>
      <c r="I8" s="183"/>
      <c r="J8" s="189" t="s">
        <v>190</v>
      </c>
      <c r="K8" s="189"/>
      <c r="L8" s="189"/>
      <c r="M8" s="189"/>
      <c r="N8" s="189"/>
      <c r="O8" s="170">
        <f>PI!K12</f>
        <v>2150</v>
      </c>
      <c r="P8" s="85"/>
      <c r="Q8" s="96"/>
    </row>
    <row r="9" spans="1:17" ht="16.5" customHeight="1" x14ac:dyDescent="0.3">
      <c r="A9" s="186">
        <v>11</v>
      </c>
      <c r="B9" s="73">
        <v>1</v>
      </c>
      <c r="C9" s="74" t="s">
        <v>14</v>
      </c>
      <c r="D9" s="75" t="s">
        <v>9</v>
      </c>
      <c r="E9" s="185">
        <v>0</v>
      </c>
      <c r="F9" s="185">
        <v>0</v>
      </c>
      <c r="G9" s="185">
        <v>0</v>
      </c>
      <c r="H9" s="83"/>
      <c r="I9" s="190" t="s">
        <v>16</v>
      </c>
      <c r="J9" s="190"/>
      <c r="K9" s="190"/>
      <c r="L9" s="190"/>
      <c r="M9" s="190"/>
      <c r="N9" s="190"/>
      <c r="O9" s="170"/>
      <c r="P9" s="85">
        <f>SUM(P10,O14)</f>
        <v>454910</v>
      </c>
      <c r="Q9" s="85"/>
    </row>
    <row r="10" spans="1:17" ht="16.5" customHeight="1" x14ac:dyDescent="0.3">
      <c r="A10" s="186">
        <v>11</v>
      </c>
      <c r="B10" s="73">
        <v>1</v>
      </c>
      <c r="C10" s="74" t="s">
        <v>14</v>
      </c>
      <c r="D10" s="75" t="s">
        <v>9</v>
      </c>
      <c r="E10" s="75" t="s">
        <v>11</v>
      </c>
      <c r="F10" s="75" t="s">
        <v>9</v>
      </c>
      <c r="G10" s="75" t="s">
        <v>9</v>
      </c>
      <c r="H10" s="183"/>
      <c r="I10" s="183"/>
      <c r="J10" s="190" t="s">
        <v>17</v>
      </c>
      <c r="K10" s="190"/>
      <c r="L10" s="190"/>
      <c r="M10" s="190"/>
      <c r="N10" s="190"/>
      <c r="O10" s="170"/>
      <c r="P10" s="84">
        <f>SUM(O11:O13)</f>
        <v>454910</v>
      </c>
      <c r="Q10" s="85"/>
    </row>
    <row r="11" spans="1:17" ht="16.5" customHeight="1" x14ac:dyDescent="0.3">
      <c r="A11" s="186">
        <v>11</v>
      </c>
      <c r="B11" s="73">
        <v>1</v>
      </c>
      <c r="C11" s="74" t="s">
        <v>14</v>
      </c>
      <c r="D11" s="75" t="s">
        <v>9</v>
      </c>
      <c r="E11" s="75" t="s">
        <v>11</v>
      </c>
      <c r="F11" s="75" t="s">
        <v>9</v>
      </c>
      <c r="G11" s="75" t="s">
        <v>11</v>
      </c>
      <c r="H11" s="183"/>
      <c r="I11" s="183"/>
      <c r="J11" s="183"/>
      <c r="K11" s="189" t="s">
        <v>193</v>
      </c>
      <c r="L11" s="189"/>
      <c r="M11" s="189"/>
      <c r="N11" s="189"/>
      <c r="O11" s="170">
        <f>PI!K15</f>
        <v>368950</v>
      </c>
      <c r="P11" s="85"/>
      <c r="Q11" s="85"/>
    </row>
    <row r="12" spans="1:17" ht="16.5" customHeight="1" x14ac:dyDescent="0.3">
      <c r="A12" s="186">
        <v>11</v>
      </c>
      <c r="B12" s="73">
        <v>1</v>
      </c>
      <c r="C12" s="74" t="s">
        <v>14</v>
      </c>
      <c r="D12" s="75" t="s">
        <v>9</v>
      </c>
      <c r="E12" s="75" t="s">
        <v>11</v>
      </c>
      <c r="F12" s="75" t="s">
        <v>9</v>
      </c>
      <c r="G12" s="75" t="s">
        <v>14</v>
      </c>
      <c r="H12" s="183"/>
      <c r="I12" s="183"/>
      <c r="J12" s="183"/>
      <c r="K12" s="189" t="s">
        <v>192</v>
      </c>
      <c r="L12" s="189"/>
      <c r="M12" s="189"/>
      <c r="N12" s="189"/>
      <c r="O12" s="170">
        <f>PI!K16</f>
        <v>85960</v>
      </c>
      <c r="P12" s="85"/>
      <c r="Q12" s="85"/>
    </row>
    <row r="13" spans="1:17" ht="16.5" customHeight="1" x14ac:dyDescent="0.3">
      <c r="A13" s="186">
        <v>11</v>
      </c>
      <c r="B13" s="73">
        <v>1</v>
      </c>
      <c r="C13" s="74" t="s">
        <v>14</v>
      </c>
      <c r="D13" s="75" t="s">
        <v>9</v>
      </c>
      <c r="E13" s="75" t="s">
        <v>11</v>
      </c>
      <c r="F13" s="75" t="s">
        <v>9</v>
      </c>
      <c r="G13" s="75" t="s">
        <v>20</v>
      </c>
      <c r="H13" s="183"/>
      <c r="I13" s="183"/>
      <c r="J13" s="183"/>
      <c r="K13" s="189" t="s">
        <v>191</v>
      </c>
      <c r="L13" s="189"/>
      <c r="M13" s="189"/>
      <c r="N13" s="189"/>
      <c r="O13" s="170">
        <f>PI!K17</f>
        <v>0</v>
      </c>
      <c r="P13" s="85"/>
      <c r="Q13" s="85"/>
    </row>
    <row r="14" spans="1:17" ht="27.75" customHeight="1" x14ac:dyDescent="0.3">
      <c r="A14" s="186">
        <v>11</v>
      </c>
      <c r="B14" s="73">
        <v>1</v>
      </c>
      <c r="C14" s="74" t="s">
        <v>14</v>
      </c>
      <c r="D14" s="75" t="s">
        <v>9</v>
      </c>
      <c r="E14" s="75" t="s">
        <v>14</v>
      </c>
      <c r="F14" s="75" t="s">
        <v>9</v>
      </c>
      <c r="G14" s="75" t="s">
        <v>9</v>
      </c>
      <c r="H14" s="183"/>
      <c r="I14" s="183"/>
      <c r="J14" s="189" t="s">
        <v>194</v>
      </c>
      <c r="K14" s="189"/>
      <c r="L14" s="189"/>
      <c r="M14" s="189"/>
      <c r="N14" s="189"/>
      <c r="O14" s="170">
        <f>PI!K18</f>
        <v>0</v>
      </c>
      <c r="P14" s="85"/>
      <c r="Q14" s="85"/>
    </row>
    <row r="15" spans="1:17" ht="26.25" customHeight="1" x14ac:dyDescent="0.3">
      <c r="A15" s="186">
        <v>11</v>
      </c>
      <c r="B15" s="73">
        <v>1</v>
      </c>
      <c r="C15" s="74" t="s">
        <v>20</v>
      </c>
      <c r="D15" s="185">
        <v>0</v>
      </c>
      <c r="E15" s="185">
        <v>0</v>
      </c>
      <c r="F15" s="185">
        <v>0</v>
      </c>
      <c r="G15" s="185">
        <v>0</v>
      </c>
      <c r="H15" s="83"/>
      <c r="I15" s="190" t="s">
        <v>23</v>
      </c>
      <c r="J15" s="190"/>
      <c r="K15" s="190"/>
      <c r="L15" s="190"/>
      <c r="M15" s="190"/>
      <c r="N15" s="190"/>
      <c r="O15" s="170"/>
      <c r="P15" s="84">
        <f>O16</f>
        <v>0</v>
      </c>
      <c r="Q15" s="84"/>
    </row>
    <row r="16" spans="1:17" ht="14.25" customHeight="1" x14ac:dyDescent="0.3">
      <c r="A16" s="186">
        <v>11</v>
      </c>
      <c r="B16" s="73">
        <v>1</v>
      </c>
      <c r="C16" s="74" t="s">
        <v>20</v>
      </c>
      <c r="D16" s="185">
        <v>0</v>
      </c>
      <c r="E16" s="185">
        <v>3</v>
      </c>
      <c r="F16" s="185">
        <v>0</v>
      </c>
      <c r="G16" s="185">
        <v>0</v>
      </c>
      <c r="H16" s="182"/>
      <c r="I16" s="182"/>
      <c r="J16" s="189" t="s">
        <v>195</v>
      </c>
      <c r="K16" s="189"/>
      <c r="L16" s="189"/>
      <c r="M16" s="189"/>
      <c r="N16" s="189"/>
      <c r="O16" s="170">
        <f>PI!K20</f>
        <v>0</v>
      </c>
      <c r="P16" s="84"/>
      <c r="Q16" s="84"/>
    </row>
    <row r="17" spans="1:17" ht="14.25" customHeight="1" x14ac:dyDescent="0.3">
      <c r="A17" s="186">
        <v>11</v>
      </c>
      <c r="B17" s="73">
        <v>1</v>
      </c>
      <c r="C17" s="74" t="s">
        <v>24</v>
      </c>
      <c r="D17" s="75" t="s">
        <v>9</v>
      </c>
      <c r="E17" s="185">
        <v>0</v>
      </c>
      <c r="F17" s="185">
        <v>0</v>
      </c>
      <c r="G17" s="185">
        <v>0</v>
      </c>
      <c r="H17" s="83"/>
      <c r="I17" s="190" t="s">
        <v>25</v>
      </c>
      <c r="J17" s="190"/>
      <c r="K17" s="190"/>
      <c r="L17" s="190"/>
      <c r="M17" s="190"/>
      <c r="N17" s="190"/>
      <c r="O17" s="170"/>
      <c r="P17" s="85">
        <f>SUM(O18:O21)</f>
        <v>101180</v>
      </c>
      <c r="Q17" s="85"/>
    </row>
    <row r="18" spans="1:17" ht="14.25" customHeight="1" x14ac:dyDescent="0.3">
      <c r="A18" s="186">
        <v>11</v>
      </c>
      <c r="B18" s="73">
        <v>1</v>
      </c>
      <c r="C18" s="74" t="s">
        <v>24</v>
      </c>
      <c r="D18" s="75" t="s">
        <v>9</v>
      </c>
      <c r="E18" s="75" t="s">
        <v>14</v>
      </c>
      <c r="F18" s="75" t="s">
        <v>9</v>
      </c>
      <c r="G18" s="75" t="s">
        <v>9</v>
      </c>
      <c r="H18" s="183"/>
      <c r="I18" s="183"/>
      <c r="J18" s="195" t="s">
        <v>239</v>
      </c>
      <c r="K18" s="195"/>
      <c r="L18" s="195"/>
      <c r="M18" s="195"/>
      <c r="N18" s="195"/>
      <c r="O18" s="170">
        <f>PI!K22</f>
        <v>35255</v>
      </c>
      <c r="P18" s="85"/>
      <c r="Q18" s="85"/>
    </row>
    <row r="19" spans="1:17" ht="14.25" customHeight="1" x14ac:dyDescent="0.3">
      <c r="A19" s="186">
        <v>11</v>
      </c>
      <c r="B19" s="73">
        <v>1</v>
      </c>
      <c r="C19" s="74" t="s">
        <v>24</v>
      </c>
      <c r="D19" s="75" t="s">
        <v>9</v>
      </c>
      <c r="E19" s="75" t="s">
        <v>27</v>
      </c>
      <c r="F19" s="75" t="s">
        <v>9</v>
      </c>
      <c r="G19" s="75" t="s">
        <v>9</v>
      </c>
      <c r="H19" s="183"/>
      <c r="I19" s="183"/>
      <c r="J19" s="189" t="s">
        <v>317</v>
      </c>
      <c r="K19" s="189"/>
      <c r="L19" s="189"/>
      <c r="M19" s="189"/>
      <c r="N19" s="189"/>
      <c r="O19" s="170">
        <f>PI!K23</f>
        <v>65925</v>
      </c>
      <c r="P19" s="85"/>
      <c r="Q19" s="85"/>
    </row>
    <row r="20" spans="1:17" ht="23.25" customHeight="1" x14ac:dyDescent="0.3">
      <c r="A20" s="186">
        <v>11</v>
      </c>
      <c r="B20" s="73">
        <v>1</v>
      </c>
      <c r="C20" s="74" t="s">
        <v>24</v>
      </c>
      <c r="D20" s="75" t="s">
        <v>9</v>
      </c>
      <c r="E20" s="75" t="s">
        <v>29</v>
      </c>
      <c r="F20" s="75" t="s">
        <v>9</v>
      </c>
      <c r="G20" s="75" t="s">
        <v>9</v>
      </c>
      <c r="H20" s="183"/>
      <c r="I20" s="183"/>
      <c r="J20" s="189" t="s">
        <v>240</v>
      </c>
      <c r="K20" s="189"/>
      <c r="L20" s="189"/>
      <c r="M20" s="189"/>
      <c r="N20" s="189"/>
      <c r="O20" s="170">
        <f>PI!K24</f>
        <v>0</v>
      </c>
      <c r="P20" s="85"/>
      <c r="Q20" s="85"/>
    </row>
    <row r="21" spans="1:17" ht="16.5" customHeight="1" x14ac:dyDescent="0.3">
      <c r="A21" s="186">
        <v>11</v>
      </c>
      <c r="B21" s="73">
        <v>1</v>
      </c>
      <c r="C21" s="74" t="s">
        <v>24</v>
      </c>
      <c r="D21" s="75" t="s">
        <v>9</v>
      </c>
      <c r="E21" s="75" t="s">
        <v>31</v>
      </c>
      <c r="F21" s="75" t="s">
        <v>9</v>
      </c>
      <c r="G21" s="75" t="s">
        <v>9</v>
      </c>
      <c r="H21" s="183"/>
      <c r="I21" s="183"/>
      <c r="J21" s="189" t="s">
        <v>241</v>
      </c>
      <c r="K21" s="189"/>
      <c r="L21" s="189"/>
      <c r="M21" s="189"/>
      <c r="N21" s="189"/>
      <c r="O21" s="170">
        <f>PI!K25</f>
        <v>0</v>
      </c>
      <c r="P21" s="85"/>
      <c r="Q21" s="85"/>
    </row>
    <row r="22" spans="1:17" ht="15" customHeight="1" x14ac:dyDescent="0.3">
      <c r="A22" s="186">
        <v>11</v>
      </c>
      <c r="B22" s="73">
        <v>1</v>
      </c>
      <c r="C22" s="74" t="s">
        <v>31</v>
      </c>
      <c r="D22" s="75" t="s">
        <v>9</v>
      </c>
      <c r="E22" s="185">
        <v>0</v>
      </c>
      <c r="F22" s="185">
        <v>0</v>
      </c>
      <c r="G22" s="185">
        <v>0</v>
      </c>
      <c r="H22" s="83"/>
      <c r="I22" s="190" t="s">
        <v>35</v>
      </c>
      <c r="J22" s="190"/>
      <c r="K22" s="190"/>
      <c r="L22" s="190"/>
      <c r="M22" s="190"/>
      <c r="N22" s="190"/>
      <c r="O22" s="170"/>
      <c r="P22" s="85">
        <f>O23</f>
        <v>0</v>
      </c>
      <c r="Q22" s="85"/>
    </row>
    <row r="23" spans="1:17" s="98" customFormat="1" ht="26.25" customHeight="1" x14ac:dyDescent="0.3">
      <c r="A23" s="186">
        <v>11</v>
      </c>
      <c r="B23" s="73">
        <v>1</v>
      </c>
      <c r="C23" s="74" t="s">
        <v>31</v>
      </c>
      <c r="D23" s="75" t="s">
        <v>9</v>
      </c>
      <c r="E23" s="75" t="s">
        <v>11</v>
      </c>
      <c r="F23" s="75" t="s">
        <v>9</v>
      </c>
      <c r="G23" s="75" t="s">
        <v>9</v>
      </c>
      <c r="H23" s="183"/>
      <c r="I23" s="183"/>
      <c r="J23" s="189" t="s">
        <v>318</v>
      </c>
      <c r="K23" s="189"/>
      <c r="L23" s="189"/>
      <c r="M23" s="189"/>
      <c r="N23" s="189"/>
      <c r="O23" s="170">
        <f>PI!K27</f>
        <v>0</v>
      </c>
      <c r="P23" s="97"/>
      <c r="Q23" s="97"/>
    </row>
    <row r="24" spans="1:17" s="98" customFormat="1" ht="37.5" customHeight="1" x14ac:dyDescent="0.3">
      <c r="A24" s="186">
        <v>11</v>
      </c>
      <c r="B24" s="73">
        <v>1</v>
      </c>
      <c r="C24" s="74" t="s">
        <v>41</v>
      </c>
      <c r="D24" s="75" t="s">
        <v>9</v>
      </c>
      <c r="E24" s="75" t="s">
        <v>9</v>
      </c>
      <c r="F24" s="75" t="s">
        <v>9</v>
      </c>
      <c r="G24" s="75" t="s">
        <v>9</v>
      </c>
      <c r="H24" s="183"/>
      <c r="I24" s="190" t="s">
        <v>322</v>
      </c>
      <c r="J24" s="190"/>
      <c r="K24" s="190"/>
      <c r="L24" s="190"/>
      <c r="M24" s="190"/>
      <c r="N24" s="190"/>
      <c r="O24" s="170"/>
      <c r="P24" s="85">
        <f>O25</f>
        <v>0</v>
      </c>
      <c r="Q24" s="97"/>
    </row>
    <row r="25" spans="1:17" s="98" customFormat="1" ht="41.25" customHeight="1" x14ac:dyDescent="0.3">
      <c r="A25" s="186">
        <v>11</v>
      </c>
      <c r="B25" s="73">
        <v>1</v>
      </c>
      <c r="C25" s="74" t="s">
        <v>41</v>
      </c>
      <c r="D25" s="75" t="s">
        <v>9</v>
      </c>
      <c r="E25" s="75" t="s">
        <v>11</v>
      </c>
      <c r="F25" s="75" t="s">
        <v>9</v>
      </c>
      <c r="G25" s="75" t="s">
        <v>9</v>
      </c>
      <c r="H25" s="183"/>
      <c r="I25" s="183"/>
      <c r="J25" s="189" t="s">
        <v>322</v>
      </c>
      <c r="K25" s="189"/>
      <c r="L25" s="189"/>
      <c r="M25" s="189"/>
      <c r="N25" s="189"/>
      <c r="O25" s="170">
        <f>PI!K29</f>
        <v>0</v>
      </c>
      <c r="P25" s="97"/>
      <c r="Q25" s="97"/>
    </row>
    <row r="26" spans="1:17" ht="15" customHeight="1" x14ac:dyDescent="0.3">
      <c r="A26" s="186">
        <v>11</v>
      </c>
      <c r="B26" s="73">
        <v>3</v>
      </c>
      <c r="C26" s="74" t="s">
        <v>9</v>
      </c>
      <c r="D26" s="75" t="s">
        <v>9</v>
      </c>
      <c r="E26" s="185">
        <v>0</v>
      </c>
      <c r="F26" s="185">
        <v>0</v>
      </c>
      <c r="G26" s="185">
        <v>0</v>
      </c>
      <c r="H26" s="190" t="s">
        <v>37</v>
      </c>
      <c r="I26" s="190"/>
      <c r="J26" s="190"/>
      <c r="K26" s="190"/>
      <c r="L26" s="190"/>
      <c r="M26" s="190"/>
      <c r="N26" s="190"/>
      <c r="O26" s="170"/>
      <c r="P26" s="85"/>
      <c r="Q26" s="85">
        <f>SUM(P27,P30)</f>
        <v>0</v>
      </c>
    </row>
    <row r="27" spans="1:17" ht="13.5" customHeight="1" x14ac:dyDescent="0.3">
      <c r="A27" s="186">
        <v>11</v>
      </c>
      <c r="B27" s="73">
        <v>3</v>
      </c>
      <c r="C27" s="74" t="s">
        <v>11</v>
      </c>
      <c r="D27" s="75" t="s">
        <v>9</v>
      </c>
      <c r="E27" s="185">
        <v>0</v>
      </c>
      <c r="F27" s="185">
        <v>0</v>
      </c>
      <c r="G27" s="185">
        <v>0</v>
      </c>
      <c r="H27" s="83"/>
      <c r="I27" s="190" t="s">
        <v>242</v>
      </c>
      <c r="J27" s="190"/>
      <c r="K27" s="190"/>
      <c r="L27" s="190"/>
      <c r="M27" s="190"/>
      <c r="N27" s="190"/>
      <c r="O27" s="170"/>
      <c r="P27" s="85">
        <f>SUM(O28:O29)</f>
        <v>0</v>
      </c>
      <c r="Q27" s="85"/>
    </row>
    <row r="28" spans="1:17" ht="24.75" customHeight="1" x14ac:dyDescent="0.3">
      <c r="A28" s="186">
        <v>11</v>
      </c>
      <c r="B28" s="73">
        <v>3</v>
      </c>
      <c r="C28" s="74" t="s">
        <v>11</v>
      </c>
      <c r="D28" s="75" t="s">
        <v>9</v>
      </c>
      <c r="E28" s="75" t="s">
        <v>11</v>
      </c>
      <c r="F28" s="75" t="s">
        <v>9</v>
      </c>
      <c r="G28" s="75" t="s">
        <v>9</v>
      </c>
      <c r="H28" s="183"/>
      <c r="I28" s="183"/>
      <c r="J28" s="189" t="s">
        <v>196</v>
      </c>
      <c r="K28" s="189"/>
      <c r="L28" s="189"/>
      <c r="M28" s="189"/>
      <c r="N28" s="189"/>
      <c r="O28" s="170">
        <f>PI!K32</f>
        <v>0</v>
      </c>
      <c r="P28" s="85"/>
      <c r="Q28" s="85"/>
    </row>
    <row r="29" spans="1:17" ht="15" customHeight="1" x14ac:dyDescent="0.3">
      <c r="A29" s="186">
        <v>11</v>
      </c>
      <c r="B29" s="73">
        <v>3</v>
      </c>
      <c r="C29" s="74" t="s">
        <v>11</v>
      </c>
      <c r="D29" s="75" t="s">
        <v>9</v>
      </c>
      <c r="E29" s="75" t="s">
        <v>14</v>
      </c>
      <c r="F29" s="75" t="s">
        <v>9</v>
      </c>
      <c r="G29" s="75" t="s">
        <v>9</v>
      </c>
      <c r="H29" s="183"/>
      <c r="I29" s="183"/>
      <c r="J29" s="189" t="s">
        <v>197</v>
      </c>
      <c r="K29" s="189"/>
      <c r="L29" s="189"/>
      <c r="M29" s="189"/>
      <c r="N29" s="189"/>
      <c r="O29" s="170">
        <f>PI!K33</f>
        <v>0</v>
      </c>
      <c r="P29" s="85"/>
      <c r="Q29" s="85"/>
    </row>
    <row r="30" spans="1:17" ht="37.5" customHeight="1" x14ac:dyDescent="0.3">
      <c r="A30" s="186">
        <v>11</v>
      </c>
      <c r="B30" s="73">
        <v>3</v>
      </c>
      <c r="C30" s="74" t="s">
        <v>41</v>
      </c>
      <c r="D30" s="75" t="s">
        <v>9</v>
      </c>
      <c r="E30" s="185">
        <v>0</v>
      </c>
      <c r="F30" s="185">
        <v>0</v>
      </c>
      <c r="G30" s="185">
        <v>0</v>
      </c>
      <c r="H30" s="83"/>
      <c r="I30" s="190" t="s">
        <v>309</v>
      </c>
      <c r="J30" s="190"/>
      <c r="K30" s="190"/>
      <c r="L30" s="190"/>
      <c r="M30" s="190"/>
      <c r="N30" s="190"/>
      <c r="O30" s="170"/>
      <c r="P30" s="85">
        <f>O31</f>
        <v>0</v>
      </c>
      <c r="Q30" s="85"/>
    </row>
    <row r="31" spans="1:17" ht="50.25" customHeight="1" x14ac:dyDescent="0.3">
      <c r="A31" s="186">
        <v>11</v>
      </c>
      <c r="B31" s="73">
        <v>3</v>
      </c>
      <c r="C31" s="74" t="s">
        <v>41</v>
      </c>
      <c r="D31" s="75" t="s">
        <v>9</v>
      </c>
      <c r="E31" s="75" t="s">
        <v>11</v>
      </c>
      <c r="F31" s="75" t="s">
        <v>9</v>
      </c>
      <c r="G31" s="75" t="s">
        <v>9</v>
      </c>
      <c r="H31" s="183"/>
      <c r="I31" s="183"/>
      <c r="J31" s="189" t="s">
        <v>319</v>
      </c>
      <c r="K31" s="189"/>
      <c r="L31" s="189"/>
      <c r="M31" s="189"/>
      <c r="N31" s="189"/>
      <c r="O31" s="170">
        <f>PI!K35</f>
        <v>0</v>
      </c>
      <c r="P31" s="85"/>
      <c r="Q31" s="85"/>
    </row>
    <row r="32" spans="1:17" ht="16.5" customHeight="1" x14ac:dyDescent="0.3">
      <c r="A32" s="186">
        <v>11</v>
      </c>
      <c r="B32" s="73">
        <v>4</v>
      </c>
      <c r="C32" s="74" t="s">
        <v>9</v>
      </c>
      <c r="D32" s="75" t="s">
        <v>9</v>
      </c>
      <c r="E32" s="185">
        <v>0</v>
      </c>
      <c r="F32" s="185">
        <v>0</v>
      </c>
      <c r="G32" s="185">
        <v>0</v>
      </c>
      <c r="H32" s="190" t="s">
        <v>43</v>
      </c>
      <c r="I32" s="190"/>
      <c r="J32" s="190"/>
      <c r="K32" s="190"/>
      <c r="L32" s="190"/>
      <c r="M32" s="190"/>
      <c r="N32" s="190"/>
      <c r="O32" s="170"/>
      <c r="P32" s="85"/>
      <c r="Q32" s="85">
        <f>SUM(P33,P35,P49,P64,P69)</f>
        <v>2471086</v>
      </c>
    </row>
    <row r="33" spans="1:17" ht="24.75" customHeight="1" x14ac:dyDescent="0.3">
      <c r="A33" s="186">
        <v>11</v>
      </c>
      <c r="B33" s="73">
        <v>4</v>
      </c>
      <c r="C33" s="74" t="s">
        <v>11</v>
      </c>
      <c r="D33" s="75" t="s">
        <v>9</v>
      </c>
      <c r="E33" s="185">
        <v>0</v>
      </c>
      <c r="F33" s="185">
        <v>0</v>
      </c>
      <c r="G33" s="185">
        <v>0</v>
      </c>
      <c r="H33" s="83"/>
      <c r="I33" s="190" t="s">
        <v>44</v>
      </c>
      <c r="J33" s="190"/>
      <c r="K33" s="190"/>
      <c r="L33" s="190"/>
      <c r="M33" s="190"/>
      <c r="N33" s="190"/>
      <c r="O33" s="170"/>
      <c r="P33" s="85">
        <f>O34</f>
        <v>98914</v>
      </c>
      <c r="Q33" s="85"/>
    </row>
    <row r="34" spans="1:17" ht="24.75" customHeight="1" x14ac:dyDescent="0.3">
      <c r="A34" s="186">
        <v>11</v>
      </c>
      <c r="B34" s="73">
        <v>4</v>
      </c>
      <c r="C34" s="74" t="s">
        <v>11</v>
      </c>
      <c r="D34" s="75" t="s">
        <v>9</v>
      </c>
      <c r="E34" s="75" t="s">
        <v>11</v>
      </c>
      <c r="F34" s="75" t="s">
        <v>9</v>
      </c>
      <c r="G34" s="75" t="s">
        <v>9</v>
      </c>
      <c r="H34" s="183"/>
      <c r="I34" s="183"/>
      <c r="J34" s="189" t="s">
        <v>200</v>
      </c>
      <c r="K34" s="189"/>
      <c r="L34" s="189"/>
      <c r="M34" s="189"/>
      <c r="N34" s="189"/>
      <c r="O34" s="170">
        <f>PI!K38</f>
        <v>98914</v>
      </c>
      <c r="P34" s="85"/>
      <c r="Q34" s="85"/>
    </row>
    <row r="35" spans="1:17" ht="16.5" customHeight="1" x14ac:dyDescent="0.3">
      <c r="A35" s="186">
        <v>11</v>
      </c>
      <c r="B35" s="73">
        <v>4</v>
      </c>
      <c r="C35" s="74" t="s">
        <v>20</v>
      </c>
      <c r="D35" s="75" t="s">
        <v>9</v>
      </c>
      <c r="E35" s="185">
        <v>0</v>
      </c>
      <c r="F35" s="185">
        <v>0</v>
      </c>
      <c r="G35" s="185">
        <v>0</v>
      </c>
      <c r="H35" s="83"/>
      <c r="I35" s="190" t="s">
        <v>45</v>
      </c>
      <c r="J35" s="190"/>
      <c r="K35" s="190"/>
      <c r="L35" s="190"/>
      <c r="M35" s="190"/>
      <c r="N35" s="190"/>
      <c r="O35" s="170"/>
      <c r="P35" s="85">
        <f>P36</f>
        <v>2055346</v>
      </c>
      <c r="Q35" s="85"/>
    </row>
    <row r="36" spans="1:17" ht="23.25" customHeight="1" x14ac:dyDescent="0.3">
      <c r="A36" s="186">
        <v>11</v>
      </c>
      <c r="B36" s="73">
        <v>4</v>
      </c>
      <c r="C36" s="74" t="s">
        <v>20</v>
      </c>
      <c r="D36" s="75" t="s">
        <v>9</v>
      </c>
      <c r="E36" s="185">
        <v>2</v>
      </c>
      <c r="F36" s="185">
        <v>0</v>
      </c>
      <c r="G36" s="185">
        <v>0</v>
      </c>
      <c r="H36" s="83"/>
      <c r="I36" s="182"/>
      <c r="J36" s="190" t="s">
        <v>244</v>
      </c>
      <c r="K36" s="190"/>
      <c r="L36" s="190"/>
      <c r="M36" s="190"/>
      <c r="N36" s="190"/>
      <c r="O36" s="170"/>
      <c r="P36" s="85">
        <f>SUM(O37:O48)</f>
        <v>2055346</v>
      </c>
      <c r="Q36" s="85"/>
    </row>
    <row r="37" spans="1:17" ht="13.5" customHeight="1" x14ac:dyDescent="0.3">
      <c r="A37" s="186">
        <v>11</v>
      </c>
      <c r="B37" s="73">
        <v>4</v>
      </c>
      <c r="C37" s="74" t="s">
        <v>20</v>
      </c>
      <c r="D37" s="75" t="s">
        <v>9</v>
      </c>
      <c r="E37" s="75" t="s">
        <v>14</v>
      </c>
      <c r="F37" s="75" t="s">
        <v>9</v>
      </c>
      <c r="G37" s="75" t="s">
        <v>11</v>
      </c>
      <c r="H37" s="183"/>
      <c r="I37" s="183"/>
      <c r="J37" s="189" t="s">
        <v>201</v>
      </c>
      <c r="K37" s="189"/>
      <c r="L37" s="189"/>
      <c r="M37" s="189"/>
      <c r="N37" s="189"/>
      <c r="O37" s="170">
        <f>PI!K41</f>
        <v>1911996</v>
      </c>
      <c r="P37" s="85"/>
      <c r="Q37" s="85"/>
    </row>
    <row r="38" spans="1:17" ht="24.75" customHeight="1" x14ac:dyDescent="0.3">
      <c r="A38" s="186">
        <v>11</v>
      </c>
      <c r="B38" s="73">
        <v>4</v>
      </c>
      <c r="C38" s="74" t="s">
        <v>20</v>
      </c>
      <c r="D38" s="75" t="s">
        <v>9</v>
      </c>
      <c r="E38" s="75" t="s">
        <v>14</v>
      </c>
      <c r="F38" s="75" t="s">
        <v>9</v>
      </c>
      <c r="G38" s="75" t="s">
        <v>14</v>
      </c>
      <c r="H38" s="183"/>
      <c r="I38" s="183"/>
      <c r="J38" s="189" t="s">
        <v>202</v>
      </c>
      <c r="K38" s="189"/>
      <c r="L38" s="189"/>
      <c r="M38" s="189"/>
      <c r="N38" s="189"/>
      <c r="O38" s="170">
        <f>PI!K42</f>
        <v>0</v>
      </c>
      <c r="P38" s="85"/>
      <c r="Q38" s="85"/>
    </row>
    <row r="39" spans="1:17" ht="14.25" customHeight="1" x14ac:dyDescent="0.3">
      <c r="A39" s="186">
        <v>11</v>
      </c>
      <c r="B39" s="73">
        <v>4</v>
      </c>
      <c r="C39" s="74" t="s">
        <v>20</v>
      </c>
      <c r="D39" s="75" t="s">
        <v>9</v>
      </c>
      <c r="E39" s="75" t="s">
        <v>14</v>
      </c>
      <c r="F39" s="75" t="s">
        <v>9</v>
      </c>
      <c r="G39" s="75" t="s">
        <v>20</v>
      </c>
      <c r="H39" s="183"/>
      <c r="I39" s="183"/>
      <c r="J39" s="189" t="s">
        <v>203</v>
      </c>
      <c r="K39" s="189"/>
      <c r="L39" s="189"/>
      <c r="M39" s="189"/>
      <c r="N39" s="189"/>
      <c r="O39" s="170">
        <f>PI!K43</f>
        <v>56850</v>
      </c>
      <c r="P39" s="85"/>
      <c r="Q39" s="85"/>
    </row>
    <row r="40" spans="1:17" ht="14.25" customHeight="1" x14ac:dyDescent="0.3">
      <c r="A40" s="186">
        <v>11</v>
      </c>
      <c r="B40" s="73">
        <v>4</v>
      </c>
      <c r="C40" s="74" t="s">
        <v>20</v>
      </c>
      <c r="D40" s="75" t="s">
        <v>9</v>
      </c>
      <c r="E40" s="75" t="s">
        <v>14</v>
      </c>
      <c r="F40" s="75" t="s">
        <v>9</v>
      </c>
      <c r="G40" s="75" t="s">
        <v>27</v>
      </c>
      <c r="H40" s="183"/>
      <c r="I40" s="183"/>
      <c r="J40" s="189" t="s">
        <v>204</v>
      </c>
      <c r="K40" s="189"/>
      <c r="L40" s="189"/>
      <c r="M40" s="189"/>
      <c r="N40" s="189"/>
      <c r="O40" s="170">
        <f>PI!K44</f>
        <v>86500</v>
      </c>
      <c r="P40" s="85"/>
      <c r="Q40" s="85"/>
    </row>
    <row r="41" spans="1:17" ht="14.25" customHeight="1" x14ac:dyDescent="0.3">
      <c r="A41" s="186">
        <v>11</v>
      </c>
      <c r="B41" s="73">
        <v>4</v>
      </c>
      <c r="C41" s="74" t="s">
        <v>20</v>
      </c>
      <c r="D41" s="75" t="s">
        <v>9</v>
      </c>
      <c r="E41" s="75" t="s">
        <v>14</v>
      </c>
      <c r="F41" s="75" t="s">
        <v>9</v>
      </c>
      <c r="G41" s="75" t="s">
        <v>33</v>
      </c>
      <c r="H41" s="183"/>
      <c r="I41" s="183"/>
      <c r="J41" s="189" t="s">
        <v>205</v>
      </c>
      <c r="K41" s="189"/>
      <c r="L41" s="189"/>
      <c r="M41" s="189"/>
      <c r="N41" s="189"/>
      <c r="O41" s="170">
        <f>PI!K45</f>
        <v>0</v>
      </c>
      <c r="P41" s="85"/>
      <c r="Q41" s="85"/>
    </row>
    <row r="42" spans="1:17" ht="14.25" customHeight="1" x14ac:dyDescent="0.3">
      <c r="A42" s="186">
        <v>11</v>
      </c>
      <c r="B42" s="73">
        <v>4</v>
      </c>
      <c r="C42" s="74" t="s">
        <v>20</v>
      </c>
      <c r="D42" s="75" t="s">
        <v>9</v>
      </c>
      <c r="E42" s="75" t="s">
        <v>14</v>
      </c>
      <c r="F42" s="75" t="s">
        <v>9</v>
      </c>
      <c r="G42" s="75" t="s">
        <v>29</v>
      </c>
      <c r="H42" s="183"/>
      <c r="I42" s="183"/>
      <c r="J42" s="189" t="s">
        <v>206</v>
      </c>
      <c r="K42" s="189"/>
      <c r="L42" s="189"/>
      <c r="M42" s="189"/>
      <c r="N42" s="189"/>
      <c r="O42" s="170">
        <f>PI!K46</f>
        <v>0</v>
      </c>
      <c r="P42" s="85"/>
      <c r="Q42" s="85"/>
    </row>
    <row r="43" spans="1:17" ht="14.25" customHeight="1" x14ac:dyDescent="0.3">
      <c r="A43" s="186">
        <v>11</v>
      </c>
      <c r="B43" s="73">
        <v>4</v>
      </c>
      <c r="C43" s="74" t="s">
        <v>20</v>
      </c>
      <c r="D43" s="75" t="s">
        <v>9</v>
      </c>
      <c r="E43" s="75" t="s">
        <v>14</v>
      </c>
      <c r="F43" s="75" t="s">
        <v>9</v>
      </c>
      <c r="G43" s="75" t="s">
        <v>24</v>
      </c>
      <c r="H43" s="183"/>
      <c r="I43" s="183"/>
      <c r="J43" s="189" t="s">
        <v>207</v>
      </c>
      <c r="K43" s="189"/>
      <c r="L43" s="189"/>
      <c r="M43" s="189"/>
      <c r="N43" s="189"/>
      <c r="O43" s="170">
        <f>PI!K47</f>
        <v>0</v>
      </c>
      <c r="P43" s="85"/>
      <c r="Q43" s="85"/>
    </row>
    <row r="44" spans="1:17" ht="14.25" customHeight="1" x14ac:dyDescent="0.3">
      <c r="A44" s="186">
        <v>11</v>
      </c>
      <c r="B44" s="73">
        <v>4</v>
      </c>
      <c r="C44" s="74" t="s">
        <v>20</v>
      </c>
      <c r="D44" s="75" t="s">
        <v>9</v>
      </c>
      <c r="E44" s="75" t="s">
        <v>14</v>
      </c>
      <c r="F44" s="75" t="s">
        <v>9</v>
      </c>
      <c r="G44" s="75" t="s">
        <v>31</v>
      </c>
      <c r="H44" s="183"/>
      <c r="I44" s="183"/>
      <c r="J44" s="189" t="s">
        <v>208</v>
      </c>
      <c r="K44" s="189"/>
      <c r="L44" s="189"/>
      <c r="M44" s="189"/>
      <c r="N44" s="189"/>
      <c r="O44" s="170">
        <f>PI!K48</f>
        <v>0</v>
      </c>
      <c r="P44" s="85"/>
      <c r="Q44" s="85"/>
    </row>
    <row r="45" spans="1:17" ht="14.25" customHeight="1" x14ac:dyDescent="0.3">
      <c r="A45" s="186">
        <v>11</v>
      </c>
      <c r="B45" s="73">
        <v>4</v>
      </c>
      <c r="C45" s="74" t="s">
        <v>20</v>
      </c>
      <c r="D45" s="75" t="s">
        <v>9</v>
      </c>
      <c r="E45" s="75" t="s">
        <v>14</v>
      </c>
      <c r="F45" s="75" t="s">
        <v>9</v>
      </c>
      <c r="G45" s="75" t="s">
        <v>41</v>
      </c>
      <c r="H45" s="183"/>
      <c r="I45" s="183"/>
      <c r="J45" s="189" t="s">
        <v>209</v>
      </c>
      <c r="K45" s="189"/>
      <c r="L45" s="189"/>
      <c r="M45" s="189"/>
      <c r="N45" s="189"/>
      <c r="O45" s="170">
        <f>PI!K49</f>
        <v>0</v>
      </c>
      <c r="P45" s="85"/>
      <c r="Q45" s="85"/>
    </row>
    <row r="46" spans="1:17" ht="14.25" customHeight="1" x14ac:dyDescent="0.3">
      <c r="A46" s="186">
        <v>11</v>
      </c>
      <c r="B46" s="73">
        <v>4</v>
      </c>
      <c r="C46" s="74" t="s">
        <v>20</v>
      </c>
      <c r="D46" s="75" t="s">
        <v>9</v>
      </c>
      <c r="E46" s="75" t="s">
        <v>14</v>
      </c>
      <c r="F46" s="75" t="s">
        <v>11</v>
      </c>
      <c r="G46" s="75" t="s">
        <v>9</v>
      </c>
      <c r="H46" s="183"/>
      <c r="I46" s="183"/>
      <c r="J46" s="189" t="s">
        <v>211</v>
      </c>
      <c r="K46" s="189"/>
      <c r="L46" s="189"/>
      <c r="M46" s="189"/>
      <c r="N46" s="189"/>
      <c r="O46" s="170">
        <f>PI!K50</f>
        <v>0</v>
      </c>
      <c r="P46" s="85"/>
      <c r="Q46" s="85"/>
    </row>
    <row r="47" spans="1:17" ht="14.25" customHeight="1" x14ac:dyDescent="0.3">
      <c r="A47" s="186">
        <v>11</v>
      </c>
      <c r="B47" s="73">
        <v>4</v>
      </c>
      <c r="C47" s="74" t="s">
        <v>20</v>
      </c>
      <c r="D47" s="75" t="s">
        <v>9</v>
      </c>
      <c r="E47" s="75" t="s">
        <v>14</v>
      </c>
      <c r="F47" s="75" t="s">
        <v>11</v>
      </c>
      <c r="G47" s="75" t="s">
        <v>11</v>
      </c>
      <c r="H47" s="183"/>
      <c r="I47" s="183"/>
      <c r="J47" s="189" t="s">
        <v>210</v>
      </c>
      <c r="K47" s="189"/>
      <c r="L47" s="189"/>
      <c r="M47" s="189"/>
      <c r="N47" s="189"/>
      <c r="O47" s="170">
        <f>PI!K51</f>
        <v>0</v>
      </c>
      <c r="P47" s="85"/>
      <c r="Q47" s="85"/>
    </row>
    <row r="48" spans="1:17" ht="14.25" customHeight="1" x14ac:dyDescent="0.3">
      <c r="A48" s="186">
        <v>11</v>
      </c>
      <c r="B48" s="73">
        <v>4</v>
      </c>
      <c r="C48" s="74" t="s">
        <v>20</v>
      </c>
      <c r="D48" s="75" t="s">
        <v>9</v>
      </c>
      <c r="E48" s="75" t="s">
        <v>14</v>
      </c>
      <c r="F48" s="75" t="s">
        <v>11</v>
      </c>
      <c r="G48" s="75" t="s">
        <v>14</v>
      </c>
      <c r="H48" s="183"/>
      <c r="I48" s="183"/>
      <c r="J48" s="189" t="s">
        <v>212</v>
      </c>
      <c r="K48" s="189"/>
      <c r="L48" s="189"/>
      <c r="M48" s="189"/>
      <c r="N48" s="189"/>
      <c r="O48" s="170">
        <f>PI!K52</f>
        <v>0</v>
      </c>
      <c r="P48" s="85"/>
      <c r="Q48" s="85"/>
    </row>
    <row r="49" spans="1:17" ht="16.5" customHeight="1" x14ac:dyDescent="0.3">
      <c r="A49" s="186">
        <v>11</v>
      </c>
      <c r="B49" s="73">
        <v>4</v>
      </c>
      <c r="C49" s="74" t="s">
        <v>27</v>
      </c>
      <c r="D49" s="75" t="s">
        <v>9</v>
      </c>
      <c r="E49" s="185">
        <v>0</v>
      </c>
      <c r="F49" s="185">
        <v>0</v>
      </c>
      <c r="G49" s="185">
        <v>0</v>
      </c>
      <c r="H49" s="83"/>
      <c r="I49" s="190" t="s">
        <v>58</v>
      </c>
      <c r="J49" s="190"/>
      <c r="K49" s="190"/>
      <c r="L49" s="190"/>
      <c r="M49" s="190"/>
      <c r="N49" s="190"/>
      <c r="O49" s="170"/>
      <c r="P49" s="85">
        <f>SUM(P50)</f>
        <v>316826</v>
      </c>
      <c r="Q49" s="85"/>
    </row>
    <row r="50" spans="1:17" ht="13.5" customHeight="1" x14ac:dyDescent="0.3">
      <c r="A50" s="186">
        <v>11</v>
      </c>
      <c r="B50" s="73">
        <v>4</v>
      </c>
      <c r="C50" s="74" t="s">
        <v>27</v>
      </c>
      <c r="D50" s="75" t="s">
        <v>9</v>
      </c>
      <c r="E50" s="185">
        <v>2</v>
      </c>
      <c r="F50" s="185">
        <v>0</v>
      </c>
      <c r="G50" s="185">
        <v>0</v>
      </c>
      <c r="H50" s="83"/>
      <c r="I50" s="182"/>
      <c r="J50" s="190" t="s">
        <v>243</v>
      </c>
      <c r="K50" s="190"/>
      <c r="L50" s="190"/>
      <c r="M50" s="190"/>
      <c r="N50" s="190"/>
      <c r="O50" s="171"/>
      <c r="P50" s="84">
        <f>SUM(O51:O63)</f>
        <v>316826</v>
      </c>
      <c r="Q50" s="85"/>
    </row>
    <row r="51" spans="1:17" ht="34.5" customHeight="1" x14ac:dyDescent="0.3">
      <c r="A51" s="186">
        <v>11</v>
      </c>
      <c r="B51" s="73">
        <v>4</v>
      </c>
      <c r="C51" s="74" t="s">
        <v>27</v>
      </c>
      <c r="D51" s="75" t="s">
        <v>9</v>
      </c>
      <c r="E51" s="185">
        <v>2</v>
      </c>
      <c r="F51" s="185">
        <v>0</v>
      </c>
      <c r="G51" s="185">
        <v>1</v>
      </c>
      <c r="H51" s="183"/>
      <c r="I51" s="183"/>
      <c r="J51" s="183"/>
      <c r="K51" s="191" t="s">
        <v>213</v>
      </c>
      <c r="L51" s="191"/>
      <c r="M51" s="191"/>
      <c r="N51" s="191"/>
      <c r="O51" s="170">
        <f>PI!K55</f>
        <v>259500</v>
      </c>
      <c r="P51" s="85"/>
      <c r="Q51" s="85"/>
    </row>
    <row r="52" spans="1:17" ht="36" customHeight="1" x14ac:dyDescent="0.3">
      <c r="A52" s="186">
        <v>11</v>
      </c>
      <c r="B52" s="73">
        <v>4</v>
      </c>
      <c r="C52" s="74" t="s">
        <v>27</v>
      </c>
      <c r="D52" s="75" t="s">
        <v>9</v>
      </c>
      <c r="E52" s="185">
        <v>2</v>
      </c>
      <c r="F52" s="185">
        <v>0</v>
      </c>
      <c r="G52" s="185">
        <v>2</v>
      </c>
      <c r="H52" s="183"/>
      <c r="I52" s="183"/>
      <c r="J52" s="183"/>
      <c r="K52" s="191" t="s">
        <v>214</v>
      </c>
      <c r="L52" s="191"/>
      <c r="M52" s="191"/>
      <c r="N52" s="191"/>
      <c r="O52" s="170">
        <f>PI!K56</f>
        <v>3000</v>
      </c>
      <c r="P52" s="85"/>
      <c r="Q52" s="85"/>
    </row>
    <row r="53" spans="1:17" ht="13.5" customHeight="1" x14ac:dyDescent="0.3">
      <c r="A53" s="186">
        <v>11</v>
      </c>
      <c r="B53" s="73">
        <v>4</v>
      </c>
      <c r="C53" s="74" t="s">
        <v>27</v>
      </c>
      <c r="D53" s="75" t="s">
        <v>9</v>
      </c>
      <c r="E53" s="185">
        <v>2</v>
      </c>
      <c r="F53" s="185">
        <v>0</v>
      </c>
      <c r="G53" s="185">
        <v>3</v>
      </c>
      <c r="H53" s="183"/>
      <c r="I53" s="183"/>
      <c r="J53" s="183"/>
      <c r="K53" s="189" t="s">
        <v>215</v>
      </c>
      <c r="L53" s="189"/>
      <c r="M53" s="189"/>
      <c r="N53" s="189"/>
      <c r="O53" s="170">
        <f>PI!K57</f>
        <v>0</v>
      </c>
      <c r="P53" s="85"/>
      <c r="Q53" s="85"/>
    </row>
    <row r="54" spans="1:17" ht="26.25" customHeight="1" x14ac:dyDescent="0.3">
      <c r="A54" s="186">
        <v>11</v>
      </c>
      <c r="B54" s="73">
        <v>4</v>
      </c>
      <c r="C54" s="74" t="s">
        <v>27</v>
      </c>
      <c r="D54" s="75" t="s">
        <v>9</v>
      </c>
      <c r="E54" s="185">
        <v>2</v>
      </c>
      <c r="F54" s="185">
        <v>0</v>
      </c>
      <c r="G54" s="185">
        <v>4</v>
      </c>
      <c r="H54" s="183"/>
      <c r="I54" s="183"/>
      <c r="J54" s="183"/>
      <c r="K54" s="191" t="s">
        <v>216</v>
      </c>
      <c r="L54" s="191"/>
      <c r="M54" s="191"/>
      <c r="N54" s="191"/>
      <c r="O54" s="170">
        <f>PI!K58</f>
        <v>0</v>
      </c>
      <c r="P54" s="85"/>
      <c r="Q54" s="85"/>
    </row>
    <row r="55" spans="1:17" ht="15" customHeight="1" x14ac:dyDescent="0.3">
      <c r="A55" s="186">
        <v>11</v>
      </c>
      <c r="B55" s="73">
        <v>4</v>
      </c>
      <c r="C55" s="74" t="s">
        <v>27</v>
      </c>
      <c r="D55" s="75" t="s">
        <v>9</v>
      </c>
      <c r="E55" s="185">
        <v>2</v>
      </c>
      <c r="F55" s="185">
        <v>0</v>
      </c>
      <c r="G55" s="185">
        <v>5</v>
      </c>
      <c r="H55" s="183"/>
      <c r="I55" s="183"/>
      <c r="J55" s="183"/>
      <c r="K55" s="189" t="s">
        <v>217</v>
      </c>
      <c r="L55" s="189"/>
      <c r="M55" s="189"/>
      <c r="N55" s="189"/>
      <c r="O55" s="170">
        <f>PI!K59</f>
        <v>0</v>
      </c>
      <c r="P55" s="85"/>
      <c r="Q55" s="85"/>
    </row>
    <row r="56" spans="1:17" ht="24.75" customHeight="1" x14ac:dyDescent="0.3">
      <c r="A56" s="186">
        <v>11</v>
      </c>
      <c r="B56" s="73">
        <v>4</v>
      </c>
      <c r="C56" s="74" t="s">
        <v>27</v>
      </c>
      <c r="D56" s="75" t="s">
        <v>9</v>
      </c>
      <c r="E56" s="185">
        <v>2</v>
      </c>
      <c r="F56" s="185">
        <v>0</v>
      </c>
      <c r="G56" s="185">
        <v>6</v>
      </c>
      <c r="H56" s="183"/>
      <c r="I56" s="183"/>
      <c r="J56" s="183"/>
      <c r="K56" s="191" t="s">
        <v>218</v>
      </c>
      <c r="L56" s="191"/>
      <c r="M56" s="191"/>
      <c r="N56" s="191"/>
      <c r="O56" s="170">
        <f>PI!K60</f>
        <v>8560</v>
      </c>
      <c r="P56" s="85"/>
      <c r="Q56" s="85"/>
    </row>
    <row r="57" spans="1:17" s="99" customFormat="1" ht="26.25" customHeight="1" x14ac:dyDescent="0.3">
      <c r="A57" s="186">
        <v>11</v>
      </c>
      <c r="B57" s="181">
        <v>4</v>
      </c>
      <c r="C57" s="78" t="s">
        <v>27</v>
      </c>
      <c r="D57" s="79" t="s">
        <v>9</v>
      </c>
      <c r="E57" s="184">
        <v>2</v>
      </c>
      <c r="F57" s="184">
        <v>0</v>
      </c>
      <c r="G57" s="184">
        <v>7</v>
      </c>
      <c r="H57" s="180"/>
      <c r="I57" s="180"/>
      <c r="J57" s="180"/>
      <c r="K57" s="189" t="s">
        <v>219</v>
      </c>
      <c r="L57" s="189"/>
      <c r="M57" s="189"/>
      <c r="N57" s="189"/>
      <c r="O57" s="170">
        <f>PI!K61</f>
        <v>0</v>
      </c>
      <c r="P57" s="85"/>
      <c r="Q57" s="85"/>
    </row>
    <row r="58" spans="1:17" ht="10.5" customHeight="1" x14ac:dyDescent="0.3">
      <c r="A58" s="186">
        <v>11</v>
      </c>
      <c r="B58" s="73">
        <v>4</v>
      </c>
      <c r="C58" s="74" t="s">
        <v>27</v>
      </c>
      <c r="D58" s="75" t="s">
        <v>9</v>
      </c>
      <c r="E58" s="185">
        <v>2</v>
      </c>
      <c r="F58" s="185">
        <v>0</v>
      </c>
      <c r="G58" s="185">
        <v>8</v>
      </c>
      <c r="H58" s="183"/>
      <c r="I58" s="183"/>
      <c r="J58" s="183"/>
      <c r="K58" s="191" t="s">
        <v>220</v>
      </c>
      <c r="L58" s="191"/>
      <c r="M58" s="191"/>
      <c r="N58" s="191"/>
      <c r="O58" s="170">
        <f>PI!K62</f>
        <v>45766</v>
      </c>
      <c r="P58" s="85"/>
      <c r="Q58" s="85"/>
    </row>
    <row r="59" spans="1:17" ht="10.5" customHeight="1" x14ac:dyDescent="0.3">
      <c r="A59" s="186">
        <v>11</v>
      </c>
      <c r="B59" s="73">
        <v>4</v>
      </c>
      <c r="C59" s="74" t="s">
        <v>27</v>
      </c>
      <c r="D59" s="75" t="s">
        <v>9</v>
      </c>
      <c r="E59" s="185">
        <v>2</v>
      </c>
      <c r="F59" s="185">
        <v>0</v>
      </c>
      <c r="G59" s="185">
        <v>9</v>
      </c>
      <c r="H59" s="183"/>
      <c r="I59" s="183"/>
      <c r="J59" s="183"/>
      <c r="K59" s="191" t="s">
        <v>221</v>
      </c>
      <c r="L59" s="191"/>
      <c r="M59" s="191"/>
      <c r="N59" s="191"/>
      <c r="O59" s="170">
        <f>PI!K63</f>
        <v>0</v>
      </c>
      <c r="P59" s="85"/>
      <c r="Q59" s="85"/>
    </row>
    <row r="60" spans="1:17" ht="10.5" customHeight="1" x14ac:dyDescent="0.3">
      <c r="A60" s="186">
        <v>11</v>
      </c>
      <c r="B60" s="73">
        <v>4</v>
      </c>
      <c r="C60" s="74" t="s">
        <v>27</v>
      </c>
      <c r="D60" s="75" t="s">
        <v>9</v>
      </c>
      <c r="E60" s="185">
        <v>2</v>
      </c>
      <c r="F60" s="185">
        <v>1</v>
      </c>
      <c r="G60" s="185">
        <v>0</v>
      </c>
      <c r="H60" s="183"/>
      <c r="I60" s="183"/>
      <c r="J60" s="183"/>
      <c r="K60" s="191" t="s">
        <v>222</v>
      </c>
      <c r="L60" s="191"/>
      <c r="M60" s="191"/>
      <c r="N60" s="191"/>
      <c r="O60" s="170">
        <f>PI!K64</f>
        <v>0</v>
      </c>
      <c r="P60" s="85"/>
      <c r="Q60" s="85"/>
    </row>
    <row r="61" spans="1:17" ht="10.5" customHeight="1" x14ac:dyDescent="0.3">
      <c r="A61" s="186">
        <v>11</v>
      </c>
      <c r="B61" s="73">
        <v>4</v>
      </c>
      <c r="C61" s="74" t="s">
        <v>27</v>
      </c>
      <c r="D61" s="75" t="s">
        <v>9</v>
      </c>
      <c r="E61" s="185">
        <v>2</v>
      </c>
      <c r="F61" s="185">
        <v>1</v>
      </c>
      <c r="G61" s="185">
        <v>1</v>
      </c>
      <c r="H61" s="183"/>
      <c r="I61" s="183"/>
      <c r="J61" s="183"/>
      <c r="K61" s="191" t="s">
        <v>66</v>
      </c>
      <c r="L61" s="191"/>
      <c r="M61" s="191"/>
      <c r="N61" s="191"/>
      <c r="O61" s="170">
        <f>PI!K65</f>
        <v>0</v>
      </c>
      <c r="P61" s="85"/>
      <c r="Q61" s="85"/>
    </row>
    <row r="62" spans="1:17" ht="10.5" customHeight="1" x14ac:dyDescent="0.3">
      <c r="A62" s="186">
        <v>11</v>
      </c>
      <c r="B62" s="73">
        <v>4</v>
      </c>
      <c r="C62" s="74" t="s">
        <v>27</v>
      </c>
      <c r="D62" s="75" t="s">
        <v>9</v>
      </c>
      <c r="E62" s="185">
        <v>2</v>
      </c>
      <c r="F62" s="185">
        <v>1</v>
      </c>
      <c r="G62" s="185">
        <v>2</v>
      </c>
      <c r="H62" s="183"/>
      <c r="I62" s="183"/>
      <c r="J62" s="183"/>
      <c r="K62" s="191" t="s">
        <v>67</v>
      </c>
      <c r="L62" s="191"/>
      <c r="M62" s="191"/>
      <c r="N62" s="191"/>
      <c r="O62" s="170">
        <f>PI!K66</f>
        <v>0</v>
      </c>
      <c r="P62" s="85"/>
      <c r="Q62" s="85"/>
    </row>
    <row r="63" spans="1:17" ht="10.5" customHeight="1" x14ac:dyDescent="0.3">
      <c r="A63" s="186">
        <v>11</v>
      </c>
      <c r="B63" s="73">
        <v>4</v>
      </c>
      <c r="C63" s="74" t="s">
        <v>27</v>
      </c>
      <c r="D63" s="75" t="s">
        <v>9</v>
      </c>
      <c r="E63" s="185">
        <v>2</v>
      </c>
      <c r="F63" s="185">
        <v>1</v>
      </c>
      <c r="G63" s="185">
        <v>3</v>
      </c>
      <c r="H63" s="183"/>
      <c r="I63" s="183"/>
      <c r="J63" s="183"/>
      <c r="K63" s="189" t="s">
        <v>68</v>
      </c>
      <c r="L63" s="189"/>
      <c r="M63" s="189"/>
      <c r="N63" s="189"/>
      <c r="O63" s="170">
        <f>PI!K67</f>
        <v>0</v>
      </c>
      <c r="P63" s="85"/>
      <c r="Q63" s="85"/>
    </row>
    <row r="64" spans="1:17" ht="16.5" customHeight="1" x14ac:dyDescent="0.3">
      <c r="A64" s="186">
        <v>11</v>
      </c>
      <c r="B64" s="73">
        <v>4</v>
      </c>
      <c r="C64" s="74" t="s">
        <v>33</v>
      </c>
      <c r="D64" s="75" t="s">
        <v>9</v>
      </c>
      <c r="E64" s="185">
        <v>0</v>
      </c>
      <c r="F64" s="185">
        <v>0</v>
      </c>
      <c r="G64" s="185">
        <v>0</v>
      </c>
      <c r="H64" s="83"/>
      <c r="I64" s="190" t="s">
        <v>69</v>
      </c>
      <c r="J64" s="190"/>
      <c r="K64" s="190"/>
      <c r="L64" s="190"/>
      <c r="M64" s="190"/>
      <c r="N64" s="190"/>
      <c r="O64" s="170"/>
      <c r="P64" s="85">
        <f>SUM(O65:O68)</f>
        <v>0</v>
      </c>
      <c r="Q64" s="85"/>
    </row>
    <row r="65" spans="1:17" ht="16.5" customHeight="1" x14ac:dyDescent="0.3">
      <c r="A65" s="186">
        <v>11</v>
      </c>
      <c r="B65" s="73">
        <v>4</v>
      </c>
      <c r="C65" s="74" t="s">
        <v>33</v>
      </c>
      <c r="D65" s="75" t="s">
        <v>9</v>
      </c>
      <c r="E65" s="185">
        <v>2</v>
      </c>
      <c r="F65" s="185">
        <v>0</v>
      </c>
      <c r="G65" s="185">
        <v>0</v>
      </c>
      <c r="H65" s="183"/>
      <c r="I65" s="183"/>
      <c r="J65" s="189" t="s">
        <v>245</v>
      </c>
      <c r="K65" s="189"/>
      <c r="L65" s="189"/>
      <c r="M65" s="189"/>
      <c r="N65" s="189"/>
      <c r="O65" s="170">
        <f>PI!K69</f>
        <v>0</v>
      </c>
      <c r="P65" s="85"/>
      <c r="Q65" s="85"/>
    </row>
    <row r="66" spans="1:17" ht="16.5" customHeight="1" x14ac:dyDescent="0.3">
      <c r="A66" s="186">
        <v>11</v>
      </c>
      <c r="B66" s="73">
        <v>4</v>
      </c>
      <c r="C66" s="74" t="s">
        <v>33</v>
      </c>
      <c r="D66" s="75" t="s">
        <v>9</v>
      </c>
      <c r="E66" s="185">
        <v>4</v>
      </c>
      <c r="F66" s="185">
        <v>0</v>
      </c>
      <c r="G66" s="185">
        <v>0</v>
      </c>
      <c r="H66" s="183"/>
      <c r="I66" s="183"/>
      <c r="J66" s="189" t="s">
        <v>320</v>
      </c>
      <c r="K66" s="189"/>
      <c r="L66" s="189"/>
      <c r="M66" s="189"/>
      <c r="N66" s="189"/>
      <c r="O66" s="170">
        <f>PI!K70</f>
        <v>0</v>
      </c>
      <c r="P66" s="85"/>
      <c r="Q66" s="85"/>
    </row>
    <row r="67" spans="1:17" ht="23.25" customHeight="1" x14ac:dyDescent="0.3">
      <c r="A67" s="186">
        <v>11</v>
      </c>
      <c r="B67" s="73">
        <v>4</v>
      </c>
      <c r="C67" s="74" t="s">
        <v>33</v>
      </c>
      <c r="D67" s="75" t="s">
        <v>9</v>
      </c>
      <c r="E67" s="185">
        <v>6</v>
      </c>
      <c r="F67" s="185">
        <v>0</v>
      </c>
      <c r="G67" s="185">
        <v>0</v>
      </c>
      <c r="H67" s="183"/>
      <c r="I67" s="183"/>
      <c r="J67" s="189" t="s">
        <v>246</v>
      </c>
      <c r="K67" s="189"/>
      <c r="L67" s="189"/>
      <c r="M67" s="189"/>
      <c r="N67" s="189"/>
      <c r="O67" s="170">
        <f>PI!K71</f>
        <v>0</v>
      </c>
      <c r="P67" s="85"/>
      <c r="Q67" s="85"/>
    </row>
    <row r="68" spans="1:17" ht="16.5" customHeight="1" x14ac:dyDescent="0.3">
      <c r="A68" s="186">
        <v>11</v>
      </c>
      <c r="B68" s="73">
        <v>4</v>
      </c>
      <c r="C68" s="74" t="s">
        <v>33</v>
      </c>
      <c r="D68" s="75" t="s">
        <v>9</v>
      </c>
      <c r="E68" s="185">
        <v>8</v>
      </c>
      <c r="F68" s="185">
        <v>0</v>
      </c>
      <c r="G68" s="185">
        <v>0</v>
      </c>
      <c r="H68" s="183"/>
      <c r="I68" s="183"/>
      <c r="J68" s="189" t="s">
        <v>247</v>
      </c>
      <c r="K68" s="189"/>
      <c r="L68" s="189"/>
      <c r="M68" s="189"/>
      <c r="N68" s="189"/>
      <c r="O68" s="170">
        <f>PI!K72</f>
        <v>0</v>
      </c>
      <c r="P68" s="85"/>
      <c r="Q68" s="85"/>
    </row>
    <row r="69" spans="1:17" ht="48.75" customHeight="1" x14ac:dyDescent="0.3">
      <c r="A69" s="186">
        <v>11</v>
      </c>
      <c r="B69" s="73">
        <v>4</v>
      </c>
      <c r="C69" s="74" t="s">
        <v>41</v>
      </c>
      <c r="D69" s="75" t="s">
        <v>9</v>
      </c>
      <c r="E69" s="185">
        <v>0</v>
      </c>
      <c r="F69" s="185">
        <v>0</v>
      </c>
      <c r="G69" s="185">
        <v>0</v>
      </c>
      <c r="H69" s="183"/>
      <c r="I69" s="190" t="s">
        <v>310</v>
      </c>
      <c r="J69" s="190"/>
      <c r="K69" s="190"/>
      <c r="L69" s="190"/>
      <c r="M69" s="190"/>
      <c r="N69" s="190"/>
      <c r="O69" s="170"/>
      <c r="P69" s="85">
        <f>O70</f>
        <v>0</v>
      </c>
      <c r="Q69" s="85"/>
    </row>
    <row r="70" spans="1:17" ht="39.75" customHeight="1" x14ac:dyDescent="0.3">
      <c r="A70" s="186">
        <v>11</v>
      </c>
      <c r="B70" s="73">
        <v>4</v>
      </c>
      <c r="C70" s="74" t="s">
        <v>41</v>
      </c>
      <c r="D70" s="75" t="s">
        <v>9</v>
      </c>
      <c r="E70" s="185">
        <v>1</v>
      </c>
      <c r="F70" s="185">
        <v>0</v>
      </c>
      <c r="G70" s="185">
        <v>0</v>
      </c>
      <c r="H70" s="183"/>
      <c r="I70" s="183"/>
      <c r="J70" s="189" t="s">
        <v>223</v>
      </c>
      <c r="K70" s="189"/>
      <c r="L70" s="189"/>
      <c r="M70" s="189"/>
      <c r="N70" s="189"/>
      <c r="O70" s="170">
        <f>PI!K74</f>
        <v>0</v>
      </c>
      <c r="P70" s="85"/>
      <c r="Q70" s="85"/>
    </row>
    <row r="71" spans="1:17" ht="15" customHeight="1" x14ac:dyDescent="0.3">
      <c r="A71" s="186">
        <v>11</v>
      </c>
      <c r="B71" s="73">
        <v>5</v>
      </c>
      <c r="C71" s="74" t="s">
        <v>9</v>
      </c>
      <c r="D71" s="75" t="s">
        <v>9</v>
      </c>
      <c r="E71" s="185">
        <v>0</v>
      </c>
      <c r="F71" s="185">
        <v>0</v>
      </c>
      <c r="G71" s="185">
        <v>0</v>
      </c>
      <c r="H71" s="190" t="s">
        <v>71</v>
      </c>
      <c r="I71" s="190"/>
      <c r="J71" s="190"/>
      <c r="K71" s="190"/>
      <c r="L71" s="190"/>
      <c r="M71" s="190"/>
      <c r="N71" s="190"/>
      <c r="O71" s="170"/>
      <c r="P71" s="85"/>
      <c r="Q71" s="85">
        <f>SUM(P72,P78)</f>
        <v>0</v>
      </c>
    </row>
    <row r="72" spans="1:17" ht="12.75" customHeight="1" x14ac:dyDescent="0.3">
      <c r="A72" s="186">
        <v>11</v>
      </c>
      <c r="B72" s="73">
        <v>5</v>
      </c>
      <c r="C72" s="74" t="s">
        <v>11</v>
      </c>
      <c r="D72" s="75" t="s">
        <v>9</v>
      </c>
      <c r="E72" s="185">
        <v>0</v>
      </c>
      <c r="F72" s="185">
        <v>0</v>
      </c>
      <c r="G72" s="185">
        <v>0</v>
      </c>
      <c r="H72" s="83"/>
      <c r="I72" s="190" t="s">
        <v>72</v>
      </c>
      <c r="J72" s="190"/>
      <c r="K72" s="190"/>
      <c r="L72" s="190"/>
      <c r="M72" s="190"/>
      <c r="N72" s="190"/>
      <c r="O72" s="170"/>
      <c r="P72" s="85">
        <f>SUM(O73:O77)</f>
        <v>0</v>
      </c>
      <c r="Q72" s="85"/>
    </row>
    <row r="73" spans="1:17" ht="27" customHeight="1" x14ac:dyDescent="0.3">
      <c r="A73" s="186">
        <v>11</v>
      </c>
      <c r="B73" s="73">
        <v>5</v>
      </c>
      <c r="C73" s="74" t="s">
        <v>11</v>
      </c>
      <c r="D73" s="75" t="s">
        <v>9</v>
      </c>
      <c r="E73" s="185">
        <v>1</v>
      </c>
      <c r="F73" s="185">
        <v>0</v>
      </c>
      <c r="G73" s="185">
        <v>0</v>
      </c>
      <c r="H73" s="83"/>
      <c r="I73" s="83"/>
      <c r="J73" s="189" t="s">
        <v>224</v>
      </c>
      <c r="K73" s="189"/>
      <c r="L73" s="189"/>
      <c r="M73" s="189"/>
      <c r="N73" s="189"/>
      <c r="O73" s="170">
        <f>PI!K77</f>
        <v>0</v>
      </c>
      <c r="P73" s="85"/>
      <c r="Q73" s="85"/>
    </row>
    <row r="74" spans="1:17" ht="24" customHeight="1" x14ac:dyDescent="0.3">
      <c r="A74" s="186">
        <v>11</v>
      </c>
      <c r="B74" s="73">
        <v>5</v>
      </c>
      <c r="C74" s="74" t="s">
        <v>11</v>
      </c>
      <c r="D74" s="75" t="s">
        <v>9</v>
      </c>
      <c r="E74" s="185">
        <v>2</v>
      </c>
      <c r="F74" s="185">
        <v>0</v>
      </c>
      <c r="G74" s="185">
        <v>0</v>
      </c>
      <c r="H74" s="83"/>
      <c r="I74" s="83"/>
      <c r="J74" s="189" t="s">
        <v>163</v>
      </c>
      <c r="K74" s="189"/>
      <c r="L74" s="189"/>
      <c r="M74" s="189"/>
      <c r="N74" s="189"/>
      <c r="O74" s="170">
        <f>PI!K78</f>
        <v>0</v>
      </c>
      <c r="P74" s="85"/>
      <c r="Q74" s="85"/>
    </row>
    <row r="75" spans="1:17" ht="13.5" customHeight="1" x14ac:dyDescent="0.3">
      <c r="A75" s="186">
        <v>11</v>
      </c>
      <c r="B75" s="73">
        <v>5</v>
      </c>
      <c r="C75" s="74" t="s">
        <v>11</v>
      </c>
      <c r="D75" s="75" t="s">
        <v>9</v>
      </c>
      <c r="E75" s="185">
        <v>3</v>
      </c>
      <c r="F75" s="185">
        <v>0</v>
      </c>
      <c r="G75" s="185">
        <v>0</v>
      </c>
      <c r="H75" s="83"/>
      <c r="I75" s="83"/>
      <c r="J75" s="189" t="s">
        <v>225</v>
      </c>
      <c r="K75" s="189"/>
      <c r="L75" s="189"/>
      <c r="M75" s="189"/>
      <c r="N75" s="189"/>
      <c r="O75" s="170">
        <f>PI!K79</f>
        <v>0</v>
      </c>
      <c r="P75" s="85"/>
      <c r="Q75" s="85"/>
    </row>
    <row r="76" spans="1:17" ht="14.25" customHeight="1" x14ac:dyDescent="0.3">
      <c r="A76" s="186">
        <v>11</v>
      </c>
      <c r="B76" s="73">
        <v>5</v>
      </c>
      <c r="C76" s="74" t="s">
        <v>11</v>
      </c>
      <c r="D76" s="75" t="s">
        <v>9</v>
      </c>
      <c r="E76" s="185">
        <v>4</v>
      </c>
      <c r="F76" s="185">
        <v>0</v>
      </c>
      <c r="G76" s="185">
        <v>0</v>
      </c>
      <c r="H76" s="83"/>
      <c r="I76" s="83"/>
      <c r="J76" s="189" t="s">
        <v>226</v>
      </c>
      <c r="K76" s="189"/>
      <c r="L76" s="189"/>
      <c r="M76" s="189"/>
      <c r="N76" s="189"/>
      <c r="O76" s="170">
        <f>PI!K80</f>
        <v>0</v>
      </c>
      <c r="P76" s="85"/>
      <c r="Q76" s="85"/>
    </row>
    <row r="77" spans="1:17" ht="14.25" customHeight="1" x14ac:dyDescent="0.3">
      <c r="A77" s="186">
        <v>11</v>
      </c>
      <c r="B77" s="73">
        <v>5</v>
      </c>
      <c r="C77" s="74" t="s">
        <v>11</v>
      </c>
      <c r="D77" s="75" t="s">
        <v>9</v>
      </c>
      <c r="E77" s="185" t="s">
        <v>33</v>
      </c>
      <c r="F77" s="185">
        <v>0</v>
      </c>
      <c r="G77" s="185">
        <v>0</v>
      </c>
      <c r="H77" s="83"/>
      <c r="I77" s="83"/>
      <c r="J77" s="189" t="s">
        <v>250</v>
      </c>
      <c r="K77" s="189"/>
      <c r="L77" s="189"/>
      <c r="M77" s="189"/>
      <c r="N77" s="189"/>
      <c r="O77" s="170">
        <f>PI!K81</f>
        <v>0</v>
      </c>
      <c r="P77" s="85"/>
      <c r="Q77" s="85"/>
    </row>
    <row r="78" spans="1:17" ht="46.5" customHeight="1" x14ac:dyDescent="0.3">
      <c r="A78" s="186">
        <v>11</v>
      </c>
      <c r="B78" s="73">
        <v>5</v>
      </c>
      <c r="C78" s="74" t="s">
        <v>41</v>
      </c>
      <c r="D78" s="75" t="s">
        <v>9</v>
      </c>
      <c r="E78" s="185">
        <v>0</v>
      </c>
      <c r="F78" s="185">
        <v>0</v>
      </c>
      <c r="G78" s="185">
        <v>0</v>
      </c>
      <c r="H78" s="83"/>
      <c r="I78" s="190" t="s">
        <v>227</v>
      </c>
      <c r="J78" s="190"/>
      <c r="K78" s="190"/>
      <c r="L78" s="190"/>
      <c r="M78" s="190"/>
      <c r="N78" s="190"/>
      <c r="O78" s="170"/>
      <c r="P78" s="85">
        <f>O79</f>
        <v>0</v>
      </c>
      <c r="Q78" s="85"/>
    </row>
    <row r="79" spans="1:17" ht="38.25" customHeight="1" x14ac:dyDescent="0.3">
      <c r="A79" s="186">
        <v>11</v>
      </c>
      <c r="B79" s="73">
        <v>5</v>
      </c>
      <c r="C79" s="74" t="s">
        <v>41</v>
      </c>
      <c r="D79" s="75" t="s">
        <v>9</v>
      </c>
      <c r="E79" s="185">
        <v>1</v>
      </c>
      <c r="F79" s="185">
        <v>0</v>
      </c>
      <c r="G79" s="185">
        <v>0</v>
      </c>
      <c r="H79" s="83"/>
      <c r="I79" s="83"/>
      <c r="J79" s="189" t="s">
        <v>228</v>
      </c>
      <c r="K79" s="189"/>
      <c r="L79" s="189"/>
      <c r="M79" s="189"/>
      <c r="N79" s="189"/>
      <c r="O79" s="170">
        <f>PI!K83</f>
        <v>0</v>
      </c>
      <c r="P79" s="85"/>
      <c r="Q79" s="85"/>
    </row>
    <row r="80" spans="1:17" ht="15.75" customHeight="1" x14ac:dyDescent="0.3">
      <c r="A80" s="186">
        <v>11</v>
      </c>
      <c r="B80" s="73">
        <v>6</v>
      </c>
      <c r="C80" s="74" t="s">
        <v>9</v>
      </c>
      <c r="D80" s="75" t="s">
        <v>9</v>
      </c>
      <c r="E80" s="185">
        <v>0</v>
      </c>
      <c r="F80" s="185">
        <v>0</v>
      </c>
      <c r="G80" s="185">
        <v>0</v>
      </c>
      <c r="H80" s="190" t="s">
        <v>76</v>
      </c>
      <c r="I80" s="190"/>
      <c r="J80" s="190"/>
      <c r="K80" s="190"/>
      <c r="L80" s="190"/>
      <c r="M80" s="190"/>
      <c r="N80" s="190"/>
      <c r="O80" s="170"/>
      <c r="P80" s="85"/>
      <c r="Q80" s="85">
        <f>SUM(P81,P96,P104,P107)</f>
        <v>34140</v>
      </c>
    </row>
    <row r="81" spans="1:17" ht="15.75" customHeight="1" x14ac:dyDescent="0.3">
      <c r="A81" s="186">
        <v>11</v>
      </c>
      <c r="B81" s="73">
        <v>6</v>
      </c>
      <c r="C81" s="74" t="s">
        <v>11</v>
      </c>
      <c r="D81" s="75" t="s">
        <v>9</v>
      </c>
      <c r="E81" s="185">
        <v>0</v>
      </c>
      <c r="F81" s="185">
        <v>0</v>
      </c>
      <c r="G81" s="185">
        <v>0</v>
      </c>
      <c r="H81" s="83"/>
      <c r="I81" s="190" t="s">
        <v>251</v>
      </c>
      <c r="J81" s="190"/>
      <c r="K81" s="190"/>
      <c r="L81" s="190"/>
      <c r="M81" s="190"/>
      <c r="N81" s="190"/>
      <c r="O81" s="170"/>
      <c r="P81" s="85">
        <f>SUM(O82:O95)</f>
        <v>34140</v>
      </c>
      <c r="Q81" s="85"/>
    </row>
    <row r="82" spans="1:17" ht="24.75" customHeight="1" x14ac:dyDescent="0.3">
      <c r="A82" s="186">
        <v>11</v>
      </c>
      <c r="B82" s="73">
        <v>6</v>
      </c>
      <c r="C82" s="73">
        <v>1</v>
      </c>
      <c r="D82" s="185">
        <v>0</v>
      </c>
      <c r="E82" s="185">
        <v>5</v>
      </c>
      <c r="F82" s="185">
        <v>0</v>
      </c>
      <c r="G82" s="185">
        <v>0</v>
      </c>
      <c r="H82" s="183"/>
      <c r="I82" s="183"/>
      <c r="J82" s="189" t="s">
        <v>231</v>
      </c>
      <c r="K82" s="189"/>
      <c r="L82" s="189"/>
      <c r="M82" s="189"/>
      <c r="N82" s="189"/>
      <c r="O82" s="170">
        <f>PI!K86</f>
        <v>0</v>
      </c>
      <c r="P82" s="85"/>
      <c r="Q82" s="85"/>
    </row>
    <row r="83" spans="1:17" ht="14.25" customHeight="1" x14ac:dyDescent="0.3">
      <c r="A83" s="186">
        <v>11</v>
      </c>
      <c r="B83" s="73">
        <v>6</v>
      </c>
      <c r="C83" s="73">
        <v>1</v>
      </c>
      <c r="D83" s="185">
        <v>0</v>
      </c>
      <c r="E83" s="185">
        <v>6</v>
      </c>
      <c r="F83" s="185">
        <v>0</v>
      </c>
      <c r="G83" s="185">
        <v>0</v>
      </c>
      <c r="H83" s="183"/>
      <c r="I83" s="183"/>
      <c r="J83" s="189" t="s">
        <v>232</v>
      </c>
      <c r="K83" s="189"/>
      <c r="L83" s="189"/>
      <c r="M83" s="189"/>
      <c r="N83" s="189"/>
      <c r="O83" s="170">
        <f>PI!K87</f>
        <v>15524</v>
      </c>
      <c r="P83" s="85"/>
      <c r="Q83" s="85"/>
    </row>
    <row r="84" spans="1:17" ht="14.25" customHeight="1" x14ac:dyDescent="0.3">
      <c r="A84" s="186">
        <v>11</v>
      </c>
      <c r="B84" s="73">
        <v>6</v>
      </c>
      <c r="C84" s="73">
        <v>1</v>
      </c>
      <c r="D84" s="185">
        <v>1</v>
      </c>
      <c r="E84" s="185">
        <v>0</v>
      </c>
      <c r="F84" s="185">
        <v>0</v>
      </c>
      <c r="G84" s="185">
        <v>0</v>
      </c>
      <c r="H84" s="183"/>
      <c r="I84" s="183"/>
      <c r="J84" s="189" t="s">
        <v>233</v>
      </c>
      <c r="K84" s="189"/>
      <c r="L84" s="189"/>
      <c r="M84" s="189"/>
      <c r="N84" s="189"/>
      <c r="O84" s="170">
        <f>PI!K88</f>
        <v>0</v>
      </c>
      <c r="P84" s="85"/>
      <c r="Q84" s="85"/>
    </row>
    <row r="85" spans="1:17" ht="14.25" customHeight="1" x14ac:dyDescent="0.3">
      <c r="A85" s="186">
        <v>11</v>
      </c>
      <c r="B85" s="73">
        <v>6</v>
      </c>
      <c r="C85" s="73">
        <v>1</v>
      </c>
      <c r="D85" s="185">
        <v>1</v>
      </c>
      <c r="E85" s="185">
        <v>1</v>
      </c>
      <c r="F85" s="185">
        <v>0</v>
      </c>
      <c r="G85" s="185">
        <v>0</v>
      </c>
      <c r="H85" s="183"/>
      <c r="I85" s="183"/>
      <c r="J85" s="189" t="s">
        <v>78</v>
      </c>
      <c r="K85" s="189"/>
      <c r="L85" s="189"/>
      <c r="M85" s="189"/>
      <c r="N85" s="189"/>
      <c r="O85" s="170">
        <f>PI!K89</f>
        <v>0</v>
      </c>
      <c r="P85" s="85"/>
      <c r="Q85" s="85"/>
    </row>
    <row r="86" spans="1:17" ht="14.25" customHeight="1" x14ac:dyDescent="0.3">
      <c r="A86" s="186">
        <v>11</v>
      </c>
      <c r="B86" s="73">
        <v>6</v>
      </c>
      <c r="C86" s="73">
        <v>1</v>
      </c>
      <c r="D86" s="185">
        <v>1</v>
      </c>
      <c r="E86" s="185">
        <v>2</v>
      </c>
      <c r="F86" s="185">
        <v>0</v>
      </c>
      <c r="G86" s="185">
        <v>0</v>
      </c>
      <c r="H86" s="183"/>
      <c r="I86" s="183"/>
      <c r="J86" s="191" t="s">
        <v>79</v>
      </c>
      <c r="K86" s="191"/>
      <c r="L86" s="191"/>
      <c r="M86" s="191"/>
      <c r="N86" s="191"/>
      <c r="O86" s="170">
        <f>PI!K90</f>
        <v>18616</v>
      </c>
      <c r="P86" s="85"/>
      <c r="Q86" s="85"/>
    </row>
    <row r="87" spans="1:17" ht="14.25" customHeight="1" x14ac:dyDescent="0.3">
      <c r="A87" s="186">
        <v>11</v>
      </c>
      <c r="B87" s="73">
        <v>6</v>
      </c>
      <c r="C87" s="73">
        <v>1</v>
      </c>
      <c r="D87" s="185">
        <v>1</v>
      </c>
      <c r="E87" s="185">
        <v>3</v>
      </c>
      <c r="F87" s="185">
        <v>0</v>
      </c>
      <c r="G87" s="185">
        <v>0</v>
      </c>
      <c r="H87" s="183"/>
      <c r="I87" s="183"/>
      <c r="J87" s="189" t="s">
        <v>80</v>
      </c>
      <c r="K87" s="189"/>
      <c r="L87" s="189"/>
      <c r="M87" s="189"/>
      <c r="N87" s="189"/>
      <c r="O87" s="170">
        <f>PI!K91</f>
        <v>0</v>
      </c>
      <c r="P87" s="85"/>
      <c r="Q87" s="85"/>
    </row>
    <row r="88" spans="1:17" ht="14.25" customHeight="1" x14ac:dyDescent="0.3">
      <c r="A88" s="186">
        <v>11</v>
      </c>
      <c r="B88" s="73">
        <v>6</v>
      </c>
      <c r="C88" s="73">
        <v>1</v>
      </c>
      <c r="D88" s="185">
        <v>1</v>
      </c>
      <c r="E88" s="185">
        <v>4</v>
      </c>
      <c r="F88" s="185">
        <v>0</v>
      </c>
      <c r="G88" s="185">
        <v>0</v>
      </c>
      <c r="H88" s="183"/>
      <c r="I88" s="183"/>
      <c r="J88" s="189" t="s">
        <v>81</v>
      </c>
      <c r="K88" s="189"/>
      <c r="L88" s="189"/>
      <c r="M88" s="189"/>
      <c r="N88" s="189"/>
      <c r="O88" s="170">
        <f>PI!K92</f>
        <v>0</v>
      </c>
      <c r="P88" s="85"/>
      <c r="Q88" s="85"/>
    </row>
    <row r="89" spans="1:17" ht="14.25" customHeight="1" x14ac:dyDescent="0.3">
      <c r="A89" s="186">
        <v>11</v>
      </c>
      <c r="B89" s="73">
        <v>6</v>
      </c>
      <c r="C89" s="73">
        <v>1</v>
      </c>
      <c r="D89" s="185">
        <v>1</v>
      </c>
      <c r="E89" s="185">
        <v>7</v>
      </c>
      <c r="F89" s="185">
        <v>0</v>
      </c>
      <c r="G89" s="185">
        <v>0</v>
      </c>
      <c r="H89" s="183"/>
      <c r="I89" s="183"/>
      <c r="J89" s="189" t="s">
        <v>234</v>
      </c>
      <c r="K89" s="189"/>
      <c r="L89" s="189"/>
      <c r="M89" s="189"/>
      <c r="N89" s="189"/>
      <c r="O89" s="170">
        <f>PI!K93</f>
        <v>0</v>
      </c>
      <c r="P89" s="85"/>
      <c r="Q89" s="85"/>
    </row>
    <row r="90" spans="1:17" ht="14.25" customHeight="1" x14ac:dyDescent="0.3">
      <c r="A90" s="186">
        <v>11</v>
      </c>
      <c r="B90" s="73">
        <v>6</v>
      </c>
      <c r="C90" s="73">
        <v>1</v>
      </c>
      <c r="D90" s="185">
        <v>1</v>
      </c>
      <c r="E90" s="185">
        <v>8</v>
      </c>
      <c r="F90" s="185">
        <v>0</v>
      </c>
      <c r="G90" s="185">
        <v>0</v>
      </c>
      <c r="H90" s="183"/>
      <c r="I90" s="183"/>
      <c r="J90" s="189" t="s">
        <v>164</v>
      </c>
      <c r="K90" s="189"/>
      <c r="L90" s="189"/>
      <c r="M90" s="189"/>
      <c r="N90" s="189"/>
      <c r="O90" s="170">
        <f>PI!K94</f>
        <v>0</v>
      </c>
      <c r="P90" s="85"/>
      <c r="Q90" s="85"/>
    </row>
    <row r="91" spans="1:17" ht="36.75" customHeight="1" x14ac:dyDescent="0.3">
      <c r="A91" s="186">
        <v>11</v>
      </c>
      <c r="B91" s="73">
        <v>6</v>
      </c>
      <c r="C91" s="73">
        <v>1</v>
      </c>
      <c r="D91" s="185">
        <v>2</v>
      </c>
      <c r="E91" s="185">
        <v>1</v>
      </c>
      <c r="F91" s="185">
        <v>0</v>
      </c>
      <c r="G91" s="185">
        <v>0</v>
      </c>
      <c r="H91" s="183"/>
      <c r="I91" s="183"/>
      <c r="J91" s="189" t="s">
        <v>311</v>
      </c>
      <c r="K91" s="189"/>
      <c r="L91" s="189"/>
      <c r="M91" s="189"/>
      <c r="N91" s="189"/>
      <c r="O91" s="170">
        <f>PI!K95</f>
        <v>0</v>
      </c>
      <c r="P91" s="85"/>
      <c r="Q91" s="85"/>
    </row>
    <row r="92" spans="1:17" ht="27" customHeight="1" x14ac:dyDescent="0.3">
      <c r="A92" s="186">
        <v>11</v>
      </c>
      <c r="B92" s="73">
        <v>6</v>
      </c>
      <c r="C92" s="73">
        <v>1</v>
      </c>
      <c r="D92" s="185">
        <v>2</v>
      </c>
      <c r="E92" s="185">
        <v>4</v>
      </c>
      <c r="F92" s="185">
        <v>0</v>
      </c>
      <c r="G92" s="185">
        <v>0</v>
      </c>
      <c r="H92" s="183"/>
      <c r="I92" s="183"/>
      <c r="J92" s="189" t="s">
        <v>252</v>
      </c>
      <c r="K92" s="189"/>
      <c r="L92" s="189"/>
      <c r="M92" s="189"/>
      <c r="N92" s="189"/>
      <c r="O92" s="170">
        <f>PI!K96</f>
        <v>0</v>
      </c>
      <c r="P92" s="85"/>
      <c r="Q92" s="85"/>
    </row>
    <row r="93" spans="1:17" ht="13.5" customHeight="1" x14ac:dyDescent="0.3">
      <c r="A93" s="186">
        <v>11</v>
      </c>
      <c r="B93" s="73">
        <v>6</v>
      </c>
      <c r="C93" s="73">
        <v>1</v>
      </c>
      <c r="D93" s="185">
        <v>2</v>
      </c>
      <c r="E93" s="185">
        <v>6</v>
      </c>
      <c r="F93" s="185">
        <v>0</v>
      </c>
      <c r="G93" s="185">
        <v>0</v>
      </c>
      <c r="H93" s="183"/>
      <c r="I93" s="183"/>
      <c r="J93" s="189" t="s">
        <v>254</v>
      </c>
      <c r="K93" s="189"/>
      <c r="L93" s="189"/>
      <c r="M93" s="189"/>
      <c r="N93" s="189"/>
      <c r="O93" s="170">
        <f>PI!K97</f>
        <v>0</v>
      </c>
      <c r="P93" s="85"/>
      <c r="Q93" s="85"/>
    </row>
    <row r="94" spans="1:17" ht="13.5" customHeight="1" x14ac:dyDescent="0.3">
      <c r="A94" s="186">
        <v>11</v>
      </c>
      <c r="B94" s="73">
        <v>6</v>
      </c>
      <c r="C94" s="73">
        <v>1</v>
      </c>
      <c r="D94" s="185">
        <v>2</v>
      </c>
      <c r="E94" s="185">
        <v>7</v>
      </c>
      <c r="F94" s="185">
        <v>0</v>
      </c>
      <c r="G94" s="185">
        <v>0</v>
      </c>
      <c r="H94" s="183"/>
      <c r="I94" s="183"/>
      <c r="J94" s="189" t="s">
        <v>253</v>
      </c>
      <c r="K94" s="189"/>
      <c r="L94" s="189"/>
      <c r="M94" s="189"/>
      <c r="N94" s="189"/>
      <c r="O94" s="170">
        <f>PI!K98</f>
        <v>0</v>
      </c>
      <c r="P94" s="85"/>
      <c r="Q94" s="85"/>
    </row>
    <row r="95" spans="1:17" ht="13.5" customHeight="1" x14ac:dyDescent="0.3">
      <c r="A95" s="186">
        <v>11</v>
      </c>
      <c r="B95" s="73">
        <v>6</v>
      </c>
      <c r="C95" s="73">
        <v>1</v>
      </c>
      <c r="D95" s="185">
        <v>2</v>
      </c>
      <c r="E95" s="185">
        <v>9</v>
      </c>
      <c r="F95" s="185">
        <v>0</v>
      </c>
      <c r="G95" s="185">
        <v>0</v>
      </c>
      <c r="H95" s="183"/>
      <c r="I95" s="183"/>
      <c r="J95" s="189" t="s">
        <v>83</v>
      </c>
      <c r="K95" s="189"/>
      <c r="L95" s="189"/>
      <c r="M95" s="189"/>
      <c r="N95" s="189"/>
      <c r="O95" s="170">
        <f>PI!K99</f>
        <v>0</v>
      </c>
      <c r="P95" s="85"/>
      <c r="Q95" s="85"/>
    </row>
    <row r="96" spans="1:17" ht="15.75" customHeight="1" x14ac:dyDescent="0.3">
      <c r="A96" s="186">
        <v>11</v>
      </c>
      <c r="B96" s="73">
        <v>6</v>
      </c>
      <c r="C96" s="74" t="s">
        <v>14</v>
      </c>
      <c r="D96" s="75" t="s">
        <v>9</v>
      </c>
      <c r="E96" s="185">
        <v>0</v>
      </c>
      <c r="F96" s="185">
        <v>0</v>
      </c>
      <c r="G96" s="185">
        <v>0</v>
      </c>
      <c r="H96" s="83"/>
      <c r="I96" s="190" t="s">
        <v>255</v>
      </c>
      <c r="J96" s="190"/>
      <c r="K96" s="190"/>
      <c r="L96" s="190"/>
      <c r="M96" s="190"/>
      <c r="N96" s="190"/>
      <c r="O96" s="170"/>
      <c r="P96" s="85">
        <f>SUM(O97:O103)</f>
        <v>0</v>
      </c>
      <c r="Q96" s="85"/>
    </row>
    <row r="97" spans="1:17" ht="24" customHeight="1" x14ac:dyDescent="0.3">
      <c r="A97" s="186">
        <v>11</v>
      </c>
      <c r="B97" s="73">
        <v>6</v>
      </c>
      <c r="C97" s="73" t="s">
        <v>14</v>
      </c>
      <c r="D97" s="185">
        <v>0</v>
      </c>
      <c r="E97" s="185">
        <v>1</v>
      </c>
      <c r="F97" s="185">
        <v>0</v>
      </c>
      <c r="G97" s="185">
        <v>0</v>
      </c>
      <c r="H97" s="183"/>
      <c r="I97" s="183"/>
      <c r="J97" s="189" t="s">
        <v>256</v>
      </c>
      <c r="K97" s="189"/>
      <c r="L97" s="189"/>
      <c r="M97" s="189"/>
      <c r="N97" s="189"/>
      <c r="O97" s="170">
        <f>PI!K101</f>
        <v>0</v>
      </c>
      <c r="P97" s="85"/>
      <c r="Q97" s="85"/>
    </row>
    <row r="98" spans="1:17" ht="15" customHeight="1" x14ac:dyDescent="0.3">
      <c r="A98" s="186">
        <v>11</v>
      </c>
      <c r="B98" s="73">
        <v>6</v>
      </c>
      <c r="C98" s="73" t="s">
        <v>14</v>
      </c>
      <c r="D98" s="185">
        <v>0</v>
      </c>
      <c r="E98" s="185">
        <v>2</v>
      </c>
      <c r="F98" s="185">
        <v>0</v>
      </c>
      <c r="G98" s="185">
        <v>0</v>
      </c>
      <c r="H98" s="183"/>
      <c r="I98" s="183"/>
      <c r="J98" s="189" t="s">
        <v>257</v>
      </c>
      <c r="K98" s="189"/>
      <c r="L98" s="189"/>
      <c r="M98" s="189"/>
      <c r="N98" s="189"/>
      <c r="O98" s="170">
        <f>PI!K102</f>
        <v>0</v>
      </c>
      <c r="P98" s="85"/>
      <c r="Q98" s="85"/>
    </row>
    <row r="99" spans="1:17" ht="15" customHeight="1" x14ac:dyDescent="0.3">
      <c r="A99" s="186">
        <v>11</v>
      </c>
      <c r="B99" s="73">
        <v>6</v>
      </c>
      <c r="C99" s="73" t="s">
        <v>14</v>
      </c>
      <c r="D99" s="185">
        <v>0</v>
      </c>
      <c r="E99" s="185">
        <v>3</v>
      </c>
      <c r="F99" s="185">
        <v>0</v>
      </c>
      <c r="G99" s="185">
        <v>0</v>
      </c>
      <c r="H99" s="183"/>
      <c r="I99" s="183"/>
      <c r="J99" s="189" t="s">
        <v>258</v>
      </c>
      <c r="K99" s="189"/>
      <c r="L99" s="189"/>
      <c r="M99" s="189"/>
      <c r="N99" s="189"/>
      <c r="O99" s="170">
        <f>PI!K103</f>
        <v>0</v>
      </c>
      <c r="P99" s="85"/>
      <c r="Q99" s="85"/>
    </row>
    <row r="100" spans="1:17" ht="15" customHeight="1" x14ac:dyDescent="0.3">
      <c r="A100" s="186">
        <v>11</v>
      </c>
      <c r="B100" s="73">
        <v>6</v>
      </c>
      <c r="C100" s="73" t="s">
        <v>14</v>
      </c>
      <c r="D100" s="185">
        <v>0</v>
      </c>
      <c r="E100" s="185">
        <v>4</v>
      </c>
      <c r="F100" s="185">
        <v>0</v>
      </c>
      <c r="G100" s="185">
        <v>0</v>
      </c>
      <c r="H100" s="183"/>
      <c r="I100" s="183"/>
      <c r="J100" s="189" t="s">
        <v>259</v>
      </c>
      <c r="K100" s="189"/>
      <c r="L100" s="189"/>
      <c r="M100" s="189"/>
      <c r="N100" s="189"/>
      <c r="O100" s="170">
        <f>PI!K104</f>
        <v>0</v>
      </c>
      <c r="P100" s="85"/>
      <c r="Q100" s="85"/>
    </row>
    <row r="101" spans="1:17" ht="24" customHeight="1" x14ac:dyDescent="0.3">
      <c r="A101" s="186">
        <v>11</v>
      </c>
      <c r="B101" s="73">
        <v>6</v>
      </c>
      <c r="C101" s="73" t="s">
        <v>14</v>
      </c>
      <c r="D101" s="185">
        <v>0</v>
      </c>
      <c r="E101" s="185">
        <v>5</v>
      </c>
      <c r="F101" s="185">
        <v>0</v>
      </c>
      <c r="G101" s="185">
        <v>0</v>
      </c>
      <c r="H101" s="183"/>
      <c r="I101" s="183"/>
      <c r="J101" s="189" t="s">
        <v>260</v>
      </c>
      <c r="K101" s="189"/>
      <c r="L101" s="189"/>
      <c r="M101" s="189"/>
      <c r="N101" s="189"/>
      <c r="O101" s="170">
        <f>PI!K105</f>
        <v>0</v>
      </c>
      <c r="P101" s="85"/>
      <c r="Q101" s="85"/>
    </row>
    <row r="102" spans="1:17" ht="15.75" customHeight="1" x14ac:dyDescent="0.3">
      <c r="A102" s="186">
        <v>11</v>
      </c>
      <c r="B102" s="73">
        <v>6</v>
      </c>
      <c r="C102" s="73" t="s">
        <v>14</v>
      </c>
      <c r="D102" s="185">
        <v>0</v>
      </c>
      <c r="E102" s="185">
        <v>6</v>
      </c>
      <c r="F102" s="185">
        <v>0</v>
      </c>
      <c r="G102" s="185">
        <v>0</v>
      </c>
      <c r="H102" s="183"/>
      <c r="I102" s="183"/>
      <c r="J102" s="189" t="s">
        <v>261</v>
      </c>
      <c r="K102" s="189"/>
      <c r="L102" s="189"/>
      <c r="M102" s="189"/>
      <c r="N102" s="189"/>
      <c r="O102" s="170">
        <f>PI!K106</f>
        <v>0</v>
      </c>
      <c r="P102" s="85"/>
      <c r="Q102" s="85"/>
    </row>
    <row r="103" spans="1:17" ht="24" customHeight="1" x14ac:dyDescent="0.3">
      <c r="A103" s="186">
        <v>11</v>
      </c>
      <c r="B103" s="73">
        <v>6</v>
      </c>
      <c r="C103" s="73" t="s">
        <v>14</v>
      </c>
      <c r="D103" s="185">
        <v>0</v>
      </c>
      <c r="E103" s="185">
        <v>7</v>
      </c>
      <c r="F103" s="185">
        <v>0</v>
      </c>
      <c r="G103" s="185">
        <v>0</v>
      </c>
      <c r="H103" s="183"/>
      <c r="I103" s="183"/>
      <c r="J103" s="189" t="s">
        <v>262</v>
      </c>
      <c r="K103" s="189"/>
      <c r="L103" s="189"/>
      <c r="M103" s="189"/>
      <c r="N103" s="189"/>
      <c r="O103" s="170">
        <f>PI!K107</f>
        <v>0</v>
      </c>
      <c r="P103" s="85"/>
      <c r="Q103" s="85"/>
    </row>
    <row r="104" spans="1:17" ht="17.25" customHeight="1" x14ac:dyDescent="0.3">
      <c r="A104" s="186">
        <v>11</v>
      </c>
      <c r="B104" s="73">
        <v>6</v>
      </c>
      <c r="C104" s="74" t="s">
        <v>20</v>
      </c>
      <c r="D104" s="75" t="s">
        <v>9</v>
      </c>
      <c r="E104" s="185">
        <v>0</v>
      </c>
      <c r="F104" s="185">
        <v>0</v>
      </c>
      <c r="G104" s="185">
        <v>0</v>
      </c>
      <c r="H104" s="83"/>
      <c r="I104" s="190" t="s">
        <v>263</v>
      </c>
      <c r="J104" s="190"/>
      <c r="K104" s="190"/>
      <c r="L104" s="190"/>
      <c r="M104" s="190"/>
      <c r="N104" s="190"/>
      <c r="O104" s="170"/>
      <c r="P104" s="85">
        <f>SUM(O105:O106)</f>
        <v>0</v>
      </c>
      <c r="Q104" s="85"/>
    </row>
    <row r="105" spans="1:17" ht="24" customHeight="1" x14ac:dyDescent="0.3">
      <c r="A105" s="186">
        <v>11</v>
      </c>
      <c r="B105" s="73">
        <v>6</v>
      </c>
      <c r="C105" s="74" t="s">
        <v>20</v>
      </c>
      <c r="D105" s="185">
        <v>0</v>
      </c>
      <c r="E105" s="185">
        <v>1</v>
      </c>
      <c r="F105" s="185">
        <v>0</v>
      </c>
      <c r="G105" s="185">
        <v>0</v>
      </c>
      <c r="H105" s="183"/>
      <c r="I105" s="183"/>
      <c r="J105" s="189" t="s">
        <v>229</v>
      </c>
      <c r="K105" s="189"/>
      <c r="L105" s="189"/>
      <c r="M105" s="189"/>
      <c r="N105" s="189"/>
      <c r="O105" s="170">
        <f>PI!K109</f>
        <v>0</v>
      </c>
      <c r="P105" s="85"/>
      <c r="Q105" s="85"/>
    </row>
    <row r="106" spans="1:17" ht="17.25" customHeight="1" x14ac:dyDescent="0.3">
      <c r="A106" s="186">
        <v>11</v>
      </c>
      <c r="B106" s="73">
        <v>6</v>
      </c>
      <c r="C106" s="74" t="s">
        <v>20</v>
      </c>
      <c r="D106" s="185">
        <v>0</v>
      </c>
      <c r="E106" s="185">
        <v>2</v>
      </c>
      <c r="F106" s="185">
        <v>0</v>
      </c>
      <c r="G106" s="185">
        <v>0</v>
      </c>
      <c r="H106" s="183"/>
      <c r="I106" s="183"/>
      <c r="J106" s="189" t="s">
        <v>230</v>
      </c>
      <c r="K106" s="189"/>
      <c r="L106" s="189"/>
      <c r="M106" s="189"/>
      <c r="N106" s="189"/>
      <c r="O106" s="170">
        <f>PI!K110</f>
        <v>0</v>
      </c>
      <c r="P106" s="85"/>
      <c r="Q106" s="85"/>
    </row>
    <row r="107" spans="1:17" ht="48.75" customHeight="1" x14ac:dyDescent="0.3">
      <c r="A107" s="186">
        <v>11</v>
      </c>
      <c r="B107" s="73">
        <v>6</v>
      </c>
      <c r="C107" s="74" t="s">
        <v>41</v>
      </c>
      <c r="D107" s="75" t="s">
        <v>9</v>
      </c>
      <c r="E107" s="185">
        <v>0</v>
      </c>
      <c r="F107" s="185">
        <v>0</v>
      </c>
      <c r="G107" s="185">
        <v>0</v>
      </c>
      <c r="H107" s="183"/>
      <c r="I107" s="190" t="s">
        <v>235</v>
      </c>
      <c r="J107" s="190"/>
      <c r="K107" s="190"/>
      <c r="L107" s="190"/>
      <c r="M107" s="190"/>
      <c r="N107" s="190"/>
      <c r="O107" s="170"/>
      <c r="P107" s="85">
        <f>O108</f>
        <v>0</v>
      </c>
      <c r="Q107" s="85"/>
    </row>
    <row r="108" spans="1:17" ht="52.5" customHeight="1" x14ac:dyDescent="0.3">
      <c r="A108" s="186">
        <v>11</v>
      </c>
      <c r="B108" s="73">
        <v>6</v>
      </c>
      <c r="C108" s="74" t="s">
        <v>41</v>
      </c>
      <c r="D108" s="75" t="s">
        <v>9</v>
      </c>
      <c r="E108" s="185">
        <v>1</v>
      </c>
      <c r="F108" s="185">
        <v>0</v>
      </c>
      <c r="G108" s="185">
        <v>0</v>
      </c>
      <c r="H108" s="183"/>
      <c r="I108" s="183"/>
      <c r="J108" s="189" t="s">
        <v>236</v>
      </c>
      <c r="K108" s="189"/>
      <c r="L108" s="189"/>
      <c r="M108" s="189"/>
      <c r="N108" s="189"/>
      <c r="O108" s="170">
        <f>PI!K112</f>
        <v>0</v>
      </c>
      <c r="P108" s="85"/>
      <c r="Q108" s="85"/>
    </row>
    <row r="109" spans="1:17" ht="15" customHeight="1" x14ac:dyDescent="0.3">
      <c r="A109" s="87">
        <v>14</v>
      </c>
      <c r="B109" s="196" t="s">
        <v>172</v>
      </c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70"/>
      <c r="P109" s="85"/>
      <c r="Q109" s="85">
        <f>Q110</f>
        <v>1165870</v>
      </c>
    </row>
    <row r="110" spans="1:17" ht="22.5" customHeight="1" x14ac:dyDescent="0.3">
      <c r="A110" s="186">
        <v>14</v>
      </c>
      <c r="B110" s="73">
        <v>7</v>
      </c>
      <c r="C110" s="74" t="s">
        <v>9</v>
      </c>
      <c r="D110" s="75" t="s">
        <v>9</v>
      </c>
      <c r="E110" s="185">
        <v>0</v>
      </c>
      <c r="F110" s="185">
        <v>0</v>
      </c>
      <c r="G110" s="185">
        <v>0</v>
      </c>
      <c r="H110" s="190" t="s">
        <v>291</v>
      </c>
      <c r="I110" s="190"/>
      <c r="J110" s="190"/>
      <c r="K110" s="190"/>
      <c r="L110" s="190"/>
      <c r="M110" s="190"/>
      <c r="N110" s="190"/>
      <c r="O110" s="170"/>
      <c r="P110" s="85"/>
      <c r="Q110" s="85">
        <f>SUM(P112,P114,P116,P119)</f>
        <v>1165870</v>
      </c>
    </row>
    <row r="111" spans="1:17" ht="22.5" customHeight="1" x14ac:dyDescent="0.3">
      <c r="A111" s="186">
        <v>14</v>
      </c>
      <c r="B111" s="73">
        <v>7</v>
      </c>
      <c r="C111" s="74" t="s">
        <v>11</v>
      </c>
      <c r="D111" s="75" t="s">
        <v>9</v>
      </c>
      <c r="E111" s="185">
        <v>0</v>
      </c>
      <c r="F111" s="185">
        <v>0</v>
      </c>
      <c r="G111" s="185">
        <v>0</v>
      </c>
      <c r="H111" s="83"/>
      <c r="I111" s="190" t="s">
        <v>264</v>
      </c>
      <c r="J111" s="190"/>
      <c r="K111" s="190"/>
      <c r="L111" s="190"/>
      <c r="M111" s="190"/>
      <c r="N111" s="190"/>
      <c r="O111" s="170"/>
      <c r="P111" s="85">
        <f>P112</f>
        <v>0</v>
      </c>
      <c r="Q111" s="85"/>
    </row>
    <row r="112" spans="1:17" ht="29.25" customHeight="1" x14ac:dyDescent="0.3">
      <c r="A112" s="186">
        <v>14</v>
      </c>
      <c r="B112" s="73">
        <v>7</v>
      </c>
      <c r="C112" s="73">
        <v>1</v>
      </c>
      <c r="D112" s="185">
        <v>0</v>
      </c>
      <c r="E112" s="185">
        <v>2</v>
      </c>
      <c r="F112" s="185">
        <v>0</v>
      </c>
      <c r="G112" s="185">
        <v>0</v>
      </c>
      <c r="H112" s="83"/>
      <c r="I112" s="190" t="s">
        <v>85</v>
      </c>
      <c r="J112" s="190"/>
      <c r="K112" s="190"/>
      <c r="L112" s="190"/>
      <c r="M112" s="190"/>
      <c r="N112" s="190"/>
      <c r="O112" s="170"/>
      <c r="P112" s="85">
        <f>O113</f>
        <v>0</v>
      </c>
      <c r="Q112" s="85"/>
    </row>
    <row r="113" spans="1:17" ht="23.25" customHeight="1" x14ac:dyDescent="0.3">
      <c r="A113" s="186">
        <v>14</v>
      </c>
      <c r="B113" s="73">
        <v>7</v>
      </c>
      <c r="C113" s="73">
        <v>1</v>
      </c>
      <c r="D113" s="185">
        <v>0</v>
      </c>
      <c r="E113" s="185">
        <v>2</v>
      </c>
      <c r="F113" s="185">
        <v>0</v>
      </c>
      <c r="G113" s="185">
        <v>2</v>
      </c>
      <c r="H113" s="83"/>
      <c r="I113" s="83"/>
      <c r="J113" s="198" t="s">
        <v>237</v>
      </c>
      <c r="K113" s="198"/>
      <c r="L113" s="198"/>
      <c r="M113" s="198"/>
      <c r="N113" s="198"/>
      <c r="O113" s="170">
        <f>PI!K117</f>
        <v>0</v>
      </c>
      <c r="P113" s="85"/>
      <c r="Q113" s="85"/>
    </row>
    <row r="114" spans="1:17" ht="29.25" customHeight="1" x14ac:dyDescent="0.3">
      <c r="A114" s="186">
        <v>14</v>
      </c>
      <c r="B114" s="73">
        <v>7</v>
      </c>
      <c r="C114" s="73">
        <v>2</v>
      </c>
      <c r="D114" s="185">
        <v>0</v>
      </c>
      <c r="E114" s="185">
        <v>0</v>
      </c>
      <c r="F114" s="185">
        <v>0</v>
      </c>
      <c r="G114" s="185">
        <v>0</v>
      </c>
      <c r="H114" s="83"/>
      <c r="I114" s="190" t="s">
        <v>265</v>
      </c>
      <c r="J114" s="190"/>
      <c r="K114" s="190"/>
      <c r="L114" s="190"/>
      <c r="M114" s="190"/>
      <c r="N114" s="190"/>
      <c r="O114" s="172"/>
      <c r="P114" s="100">
        <f>O115</f>
        <v>0</v>
      </c>
      <c r="Q114" s="85"/>
    </row>
    <row r="115" spans="1:17" ht="33.75" customHeight="1" x14ac:dyDescent="0.3">
      <c r="A115" s="186">
        <v>14</v>
      </c>
      <c r="B115" s="73">
        <v>7</v>
      </c>
      <c r="C115" s="73">
        <v>2</v>
      </c>
      <c r="D115" s="185">
        <v>0</v>
      </c>
      <c r="E115" s="185">
        <v>2</v>
      </c>
      <c r="F115" s="185">
        <v>0</v>
      </c>
      <c r="G115" s="185">
        <v>0</v>
      </c>
      <c r="H115" s="83"/>
      <c r="I115" s="189" t="s">
        <v>266</v>
      </c>
      <c r="J115" s="189"/>
      <c r="K115" s="189"/>
      <c r="L115" s="189"/>
      <c r="M115" s="189"/>
      <c r="N115" s="189"/>
      <c r="O115" s="170">
        <f>PI!K119</f>
        <v>0</v>
      </c>
      <c r="P115" s="100"/>
      <c r="Q115" s="85"/>
    </row>
    <row r="116" spans="1:17" ht="38.25" customHeight="1" x14ac:dyDescent="0.3">
      <c r="A116" s="186">
        <v>14</v>
      </c>
      <c r="B116" s="73">
        <v>7</v>
      </c>
      <c r="C116" s="73">
        <v>3</v>
      </c>
      <c r="D116" s="185">
        <v>0</v>
      </c>
      <c r="E116" s="185">
        <v>0</v>
      </c>
      <c r="F116" s="185">
        <v>0</v>
      </c>
      <c r="G116" s="185">
        <v>0</v>
      </c>
      <c r="H116" s="83"/>
      <c r="I116" s="190" t="s">
        <v>267</v>
      </c>
      <c r="J116" s="190"/>
      <c r="K116" s="190"/>
      <c r="L116" s="190"/>
      <c r="M116" s="190"/>
      <c r="N116" s="190"/>
      <c r="O116" s="172"/>
      <c r="P116" s="100">
        <f>SUM(O117:O118)</f>
        <v>1165870</v>
      </c>
      <c r="Q116" s="85"/>
    </row>
    <row r="117" spans="1:17" ht="28.5" customHeight="1" x14ac:dyDescent="0.3">
      <c r="A117" s="186">
        <v>14</v>
      </c>
      <c r="B117" s="73">
        <v>7</v>
      </c>
      <c r="C117" s="73">
        <v>3</v>
      </c>
      <c r="D117" s="185">
        <v>0</v>
      </c>
      <c r="E117" s="185">
        <v>2</v>
      </c>
      <c r="F117" s="185">
        <v>0</v>
      </c>
      <c r="G117" s="185">
        <v>0</v>
      </c>
      <c r="H117" s="83"/>
      <c r="I117" s="189" t="s">
        <v>268</v>
      </c>
      <c r="J117" s="189"/>
      <c r="K117" s="189"/>
      <c r="L117" s="189"/>
      <c r="M117" s="189"/>
      <c r="N117" s="189"/>
      <c r="O117" s="170">
        <f>PI!K121</f>
        <v>1165870</v>
      </c>
      <c r="P117" s="100"/>
      <c r="Q117" s="85"/>
    </row>
    <row r="118" spans="1:17" ht="27.75" customHeight="1" x14ac:dyDescent="0.3">
      <c r="A118" s="186">
        <v>14</v>
      </c>
      <c r="B118" s="73">
        <v>7</v>
      </c>
      <c r="C118" s="73">
        <v>3</v>
      </c>
      <c r="D118" s="185">
        <v>0</v>
      </c>
      <c r="E118" s="185">
        <v>4</v>
      </c>
      <c r="F118" s="185">
        <v>0</v>
      </c>
      <c r="G118" s="185">
        <v>0</v>
      </c>
      <c r="H118" s="83"/>
      <c r="I118" s="189" t="s">
        <v>312</v>
      </c>
      <c r="J118" s="189"/>
      <c r="K118" s="189"/>
      <c r="L118" s="189"/>
      <c r="M118" s="189"/>
      <c r="N118" s="189"/>
      <c r="O118" s="170">
        <f>PI!K122</f>
        <v>0</v>
      </c>
      <c r="P118" s="100"/>
      <c r="Q118" s="85"/>
    </row>
    <row r="119" spans="1:17" ht="16.5" customHeight="1" x14ac:dyDescent="0.3">
      <c r="A119" s="186">
        <v>14</v>
      </c>
      <c r="B119" s="73">
        <v>7</v>
      </c>
      <c r="C119" s="74" t="s">
        <v>41</v>
      </c>
      <c r="D119" s="75" t="s">
        <v>9</v>
      </c>
      <c r="E119" s="185">
        <v>0</v>
      </c>
      <c r="F119" s="185">
        <v>0</v>
      </c>
      <c r="G119" s="185">
        <v>0</v>
      </c>
      <c r="H119" s="183"/>
      <c r="I119" s="190" t="s">
        <v>270</v>
      </c>
      <c r="J119" s="190"/>
      <c r="K119" s="190"/>
      <c r="L119" s="190"/>
      <c r="M119" s="190"/>
      <c r="N119" s="190"/>
      <c r="O119" s="170"/>
      <c r="P119" s="85">
        <f>O120</f>
        <v>0</v>
      </c>
      <c r="Q119" s="85"/>
    </row>
    <row r="120" spans="1:17" ht="27.75" customHeight="1" x14ac:dyDescent="0.3">
      <c r="A120" s="186">
        <v>14</v>
      </c>
      <c r="B120" s="73">
        <v>7</v>
      </c>
      <c r="C120" s="74" t="s">
        <v>41</v>
      </c>
      <c r="D120" s="75" t="s">
        <v>9</v>
      </c>
      <c r="E120" s="185">
        <v>1</v>
      </c>
      <c r="F120" s="185">
        <v>0</v>
      </c>
      <c r="G120" s="185">
        <v>0</v>
      </c>
      <c r="H120" s="183"/>
      <c r="I120" s="183"/>
      <c r="J120" s="189" t="s">
        <v>321</v>
      </c>
      <c r="K120" s="189"/>
      <c r="L120" s="189"/>
      <c r="M120" s="189"/>
      <c r="N120" s="189"/>
      <c r="O120" s="170">
        <f>PI!K124</f>
        <v>0</v>
      </c>
      <c r="P120" s="85"/>
      <c r="Q120" s="85"/>
    </row>
    <row r="121" spans="1:17" ht="22.5" customHeight="1" x14ac:dyDescent="0.3">
      <c r="A121" s="188"/>
      <c r="B121" s="73">
        <v>8</v>
      </c>
      <c r="C121" s="74" t="s">
        <v>9</v>
      </c>
      <c r="D121" s="75" t="s">
        <v>9</v>
      </c>
      <c r="E121" s="185">
        <v>0</v>
      </c>
      <c r="F121" s="185">
        <v>0</v>
      </c>
      <c r="G121" s="185">
        <v>0</v>
      </c>
      <c r="H121" s="190" t="s">
        <v>272</v>
      </c>
      <c r="I121" s="190"/>
      <c r="J121" s="190"/>
      <c r="K121" s="190"/>
      <c r="L121" s="190"/>
      <c r="M121" s="190"/>
      <c r="N121" s="190"/>
      <c r="O121" s="170"/>
      <c r="P121" s="85"/>
      <c r="Q121" s="85">
        <f>SUM(Q122,Q138)-Q156</f>
        <v>99493740</v>
      </c>
    </row>
    <row r="122" spans="1:17" ht="15.75" customHeight="1" x14ac:dyDescent="0.3">
      <c r="A122" s="87">
        <v>1</v>
      </c>
      <c r="B122" s="196" t="s">
        <v>170</v>
      </c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73"/>
      <c r="P122" s="85"/>
      <c r="Q122" s="85">
        <f>Q123+Q135</f>
        <v>42275686</v>
      </c>
    </row>
    <row r="123" spans="1:17" ht="15.75" customHeight="1" x14ac:dyDescent="0.3">
      <c r="A123" s="87">
        <v>15</v>
      </c>
      <c r="B123" s="196" t="s">
        <v>173</v>
      </c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73"/>
      <c r="P123" s="85"/>
      <c r="Q123" s="85">
        <f>P124</f>
        <v>42252155</v>
      </c>
    </row>
    <row r="124" spans="1:17" ht="15.75" customHeight="1" x14ac:dyDescent="0.3">
      <c r="A124" s="186">
        <v>15</v>
      </c>
      <c r="B124" s="73">
        <v>8</v>
      </c>
      <c r="C124" s="73">
        <v>1</v>
      </c>
      <c r="D124" s="185">
        <v>0</v>
      </c>
      <c r="E124" s="185">
        <v>0</v>
      </c>
      <c r="F124" s="185">
        <v>0</v>
      </c>
      <c r="G124" s="185">
        <v>0</v>
      </c>
      <c r="H124" s="83"/>
      <c r="I124" s="190" t="s">
        <v>88</v>
      </c>
      <c r="J124" s="190"/>
      <c r="K124" s="190"/>
      <c r="L124" s="190"/>
      <c r="M124" s="190"/>
      <c r="N124" s="190"/>
      <c r="O124" s="170"/>
      <c r="P124" s="85">
        <f>P125</f>
        <v>42252155</v>
      </c>
      <c r="Q124" s="85"/>
    </row>
    <row r="125" spans="1:17" ht="15.75" customHeight="1" x14ac:dyDescent="0.3">
      <c r="A125" s="186">
        <v>15</v>
      </c>
      <c r="B125" s="73">
        <v>8</v>
      </c>
      <c r="C125" s="73">
        <v>1</v>
      </c>
      <c r="D125" s="185">
        <v>0</v>
      </c>
      <c r="E125" s="185">
        <v>1</v>
      </c>
      <c r="F125" s="185">
        <v>0</v>
      </c>
      <c r="G125" s="185">
        <v>0</v>
      </c>
      <c r="H125" s="183"/>
      <c r="I125" s="183"/>
      <c r="J125" s="190" t="s">
        <v>165</v>
      </c>
      <c r="K125" s="190"/>
      <c r="L125" s="190"/>
      <c r="M125" s="190"/>
      <c r="N125" s="190"/>
      <c r="O125" s="170"/>
      <c r="P125" s="85">
        <f>SUM(O126:O134)</f>
        <v>42252155</v>
      </c>
      <c r="Q125" s="85"/>
    </row>
    <row r="126" spans="1:17" ht="15.75" customHeight="1" x14ac:dyDescent="0.3">
      <c r="A126" s="186">
        <v>15</v>
      </c>
      <c r="B126" s="73">
        <v>8</v>
      </c>
      <c r="C126" s="73">
        <v>1</v>
      </c>
      <c r="D126" s="185">
        <v>0</v>
      </c>
      <c r="E126" s="185">
        <v>1</v>
      </c>
      <c r="F126" s="185">
        <v>0</v>
      </c>
      <c r="G126" s="185">
        <v>1</v>
      </c>
      <c r="H126" s="183"/>
      <c r="I126" s="183"/>
      <c r="J126" s="183"/>
      <c r="K126" s="189" t="s">
        <v>89</v>
      </c>
      <c r="L126" s="189"/>
      <c r="M126" s="189"/>
      <c r="N126" s="189"/>
      <c r="O126" s="170">
        <f>PI!K130</f>
        <v>28886453</v>
      </c>
      <c r="P126" s="85"/>
      <c r="Q126" s="85"/>
    </row>
    <row r="127" spans="1:17" ht="15.75" customHeight="1" x14ac:dyDescent="0.3">
      <c r="A127" s="186">
        <v>15</v>
      </c>
      <c r="B127" s="73">
        <v>8</v>
      </c>
      <c r="C127" s="73">
        <v>1</v>
      </c>
      <c r="D127" s="185">
        <v>0</v>
      </c>
      <c r="E127" s="185">
        <v>1</v>
      </c>
      <c r="F127" s="185">
        <v>0</v>
      </c>
      <c r="G127" s="185">
        <v>2</v>
      </c>
      <c r="H127" s="183"/>
      <c r="I127" s="183"/>
      <c r="J127" s="180"/>
      <c r="K127" s="189" t="s">
        <v>90</v>
      </c>
      <c r="L127" s="189"/>
      <c r="M127" s="189"/>
      <c r="N127" s="189"/>
      <c r="O127" s="170">
        <f>PI!K131</f>
        <v>9272587</v>
      </c>
      <c r="P127" s="85"/>
      <c r="Q127" s="85"/>
    </row>
    <row r="128" spans="1:17" ht="37.5" customHeight="1" x14ac:dyDescent="0.3">
      <c r="A128" s="186">
        <v>15</v>
      </c>
      <c r="B128" s="73">
        <v>8</v>
      </c>
      <c r="C128" s="73">
        <v>1</v>
      </c>
      <c r="D128" s="185">
        <v>0</v>
      </c>
      <c r="E128" s="185">
        <v>1</v>
      </c>
      <c r="F128" s="185">
        <v>0</v>
      </c>
      <c r="G128" s="185">
        <v>3</v>
      </c>
      <c r="H128" s="183"/>
      <c r="I128" s="183"/>
      <c r="J128" s="183"/>
      <c r="K128" s="191" t="s">
        <v>166</v>
      </c>
      <c r="L128" s="191"/>
      <c r="M128" s="191"/>
      <c r="N128" s="191"/>
      <c r="O128" s="170">
        <f>PI!K132</f>
        <v>114625</v>
      </c>
      <c r="P128" s="85"/>
      <c r="Q128" s="85"/>
    </row>
    <row r="129" spans="1:17" ht="26.25" customHeight="1" x14ac:dyDescent="0.3">
      <c r="A129" s="186">
        <v>15</v>
      </c>
      <c r="B129" s="73">
        <v>8</v>
      </c>
      <c r="C129" s="73">
        <v>1</v>
      </c>
      <c r="D129" s="185">
        <v>0</v>
      </c>
      <c r="E129" s="185">
        <v>1</v>
      </c>
      <c r="F129" s="185">
        <v>0</v>
      </c>
      <c r="G129" s="185">
        <v>4</v>
      </c>
      <c r="H129" s="183"/>
      <c r="I129" s="183"/>
      <c r="J129" s="183"/>
      <c r="K129" s="189" t="s">
        <v>313</v>
      </c>
      <c r="L129" s="189"/>
      <c r="M129" s="189"/>
      <c r="N129" s="189"/>
      <c r="O129" s="170">
        <f>PI!K133</f>
        <v>97345</v>
      </c>
      <c r="P129" s="85"/>
      <c r="Q129" s="85"/>
    </row>
    <row r="130" spans="1:17" ht="30" customHeight="1" x14ac:dyDescent="0.3">
      <c r="A130" s="186">
        <v>15</v>
      </c>
      <c r="B130" s="73">
        <v>8</v>
      </c>
      <c r="C130" s="73">
        <v>1</v>
      </c>
      <c r="D130" s="185">
        <v>0</v>
      </c>
      <c r="E130" s="185">
        <v>1</v>
      </c>
      <c r="F130" s="185">
        <v>0</v>
      </c>
      <c r="G130" s="185">
        <v>5</v>
      </c>
      <c r="H130" s="183"/>
      <c r="I130" s="183"/>
      <c r="J130" s="183"/>
      <c r="K130" s="189" t="s">
        <v>314</v>
      </c>
      <c r="L130" s="189"/>
      <c r="M130" s="189"/>
      <c r="N130" s="189"/>
      <c r="O130" s="170">
        <f>PI!K134</f>
        <v>886290</v>
      </c>
      <c r="P130" s="85"/>
      <c r="Q130" s="85"/>
    </row>
    <row r="131" spans="1:17" ht="15.75" customHeight="1" x14ac:dyDescent="0.3">
      <c r="A131" s="186">
        <v>15</v>
      </c>
      <c r="B131" s="73">
        <v>8</v>
      </c>
      <c r="C131" s="73">
        <v>1</v>
      </c>
      <c r="D131" s="185">
        <v>0</v>
      </c>
      <c r="E131" s="185">
        <v>1</v>
      </c>
      <c r="F131" s="185">
        <v>0</v>
      </c>
      <c r="G131" s="185">
        <v>6</v>
      </c>
      <c r="H131" s="183"/>
      <c r="I131" s="183"/>
      <c r="J131" s="183"/>
      <c r="K131" s="189" t="s">
        <v>159</v>
      </c>
      <c r="L131" s="189"/>
      <c r="M131" s="189"/>
      <c r="N131" s="189"/>
      <c r="O131" s="170">
        <f>PI!K135</f>
        <v>349687</v>
      </c>
      <c r="P131" s="85"/>
      <c r="Q131" s="85"/>
    </row>
    <row r="132" spans="1:17" ht="18.75" customHeight="1" x14ac:dyDescent="0.3">
      <c r="A132" s="186">
        <v>15</v>
      </c>
      <c r="B132" s="73">
        <v>8</v>
      </c>
      <c r="C132" s="73">
        <v>1</v>
      </c>
      <c r="D132" s="185">
        <v>0</v>
      </c>
      <c r="E132" s="185">
        <v>1</v>
      </c>
      <c r="F132" s="185">
        <v>0</v>
      </c>
      <c r="G132" s="185">
        <v>7</v>
      </c>
      <c r="H132" s="183"/>
      <c r="I132" s="183"/>
      <c r="J132" s="183"/>
      <c r="K132" s="189" t="s">
        <v>160</v>
      </c>
      <c r="L132" s="189"/>
      <c r="M132" s="189"/>
      <c r="N132" s="189"/>
      <c r="O132" s="170">
        <f>PI!K136</f>
        <v>1262064</v>
      </c>
      <c r="P132" s="85"/>
      <c r="Q132" s="85"/>
    </row>
    <row r="133" spans="1:17" ht="15.75" customHeight="1" x14ac:dyDescent="0.3">
      <c r="A133" s="186">
        <v>15</v>
      </c>
      <c r="B133" s="73">
        <v>8</v>
      </c>
      <c r="C133" s="73">
        <v>1</v>
      </c>
      <c r="D133" s="185">
        <v>0</v>
      </c>
      <c r="E133" s="185">
        <v>1</v>
      </c>
      <c r="F133" s="185">
        <v>0</v>
      </c>
      <c r="G133" s="185">
        <v>8</v>
      </c>
      <c r="H133" s="183"/>
      <c r="I133" s="183"/>
      <c r="J133" s="183"/>
      <c r="K133" s="201" t="s">
        <v>316</v>
      </c>
      <c r="L133" s="201"/>
      <c r="M133" s="201"/>
      <c r="N133" s="201"/>
      <c r="O133" s="170">
        <f>PI!K137</f>
        <v>332891</v>
      </c>
      <c r="P133" s="85"/>
      <c r="Q133" s="85"/>
    </row>
    <row r="134" spans="1:17" ht="30" customHeight="1" x14ac:dyDescent="0.3">
      <c r="A134" s="186">
        <v>15</v>
      </c>
      <c r="B134" s="73">
        <v>8</v>
      </c>
      <c r="C134" s="73">
        <v>1</v>
      </c>
      <c r="D134" s="185">
        <v>0</v>
      </c>
      <c r="E134" s="185">
        <v>1</v>
      </c>
      <c r="F134" s="185">
        <v>0</v>
      </c>
      <c r="G134" s="185">
        <v>9</v>
      </c>
      <c r="H134" s="183"/>
      <c r="I134" s="183"/>
      <c r="J134" s="183"/>
      <c r="K134" s="189" t="s">
        <v>238</v>
      </c>
      <c r="L134" s="189"/>
      <c r="M134" s="189"/>
      <c r="N134" s="189"/>
      <c r="O134" s="170">
        <f>PI!K138</f>
        <v>1050213</v>
      </c>
      <c r="P134" s="85"/>
      <c r="Q134" s="85"/>
    </row>
    <row r="135" spans="1:17" ht="13.5" customHeight="1" x14ac:dyDescent="0.3">
      <c r="A135" s="87">
        <v>16</v>
      </c>
      <c r="B135" s="196" t="s">
        <v>174</v>
      </c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70"/>
      <c r="P135" s="85"/>
      <c r="Q135" s="85">
        <f>P136</f>
        <v>23531</v>
      </c>
    </row>
    <row r="136" spans="1:17" ht="26.25" customHeight="1" x14ac:dyDescent="0.3">
      <c r="A136" s="186">
        <v>16</v>
      </c>
      <c r="B136" s="73">
        <v>8</v>
      </c>
      <c r="C136" s="73">
        <v>1</v>
      </c>
      <c r="D136" s="185">
        <v>0</v>
      </c>
      <c r="E136" s="185">
        <v>2</v>
      </c>
      <c r="F136" s="186">
        <v>0</v>
      </c>
      <c r="G136" s="185">
        <v>0</v>
      </c>
      <c r="H136" s="183"/>
      <c r="I136" s="183"/>
      <c r="J136" s="190" t="s">
        <v>273</v>
      </c>
      <c r="K136" s="190"/>
      <c r="L136" s="190"/>
      <c r="M136" s="190"/>
      <c r="N136" s="190"/>
      <c r="O136" s="170"/>
      <c r="P136" s="85">
        <f>SUM(O137:O137)</f>
        <v>23531</v>
      </c>
      <c r="Q136" s="85"/>
    </row>
    <row r="137" spans="1:17" ht="26.25" customHeight="1" x14ac:dyDescent="0.3">
      <c r="A137" s="186">
        <v>16</v>
      </c>
      <c r="B137" s="73">
        <v>8</v>
      </c>
      <c r="C137" s="73">
        <v>1</v>
      </c>
      <c r="D137" s="185">
        <v>0</v>
      </c>
      <c r="E137" s="185">
        <v>2</v>
      </c>
      <c r="F137" s="185">
        <v>0</v>
      </c>
      <c r="G137" s="185">
        <v>1</v>
      </c>
      <c r="H137" s="183"/>
      <c r="I137" s="183"/>
      <c r="J137" s="180"/>
      <c r="K137" s="189" t="s">
        <v>161</v>
      </c>
      <c r="L137" s="189"/>
      <c r="M137" s="189"/>
      <c r="N137" s="189"/>
      <c r="O137" s="170">
        <f>PI!K141</f>
        <v>23531</v>
      </c>
      <c r="P137" s="85"/>
      <c r="Q137" s="85"/>
    </row>
    <row r="138" spans="1:17" ht="15" customHeight="1" x14ac:dyDescent="0.3">
      <c r="A138" s="87">
        <v>2</v>
      </c>
      <c r="B138" s="196" t="s">
        <v>175</v>
      </c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72"/>
      <c r="P138" s="100"/>
      <c r="Q138" s="85">
        <f>Q139+Q151+Q157+Q144</f>
        <v>57218054</v>
      </c>
    </row>
    <row r="139" spans="1:17" ht="14.25" customHeight="1" x14ac:dyDescent="0.3">
      <c r="A139" s="87">
        <v>25</v>
      </c>
      <c r="B139" s="196" t="s">
        <v>173</v>
      </c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72"/>
      <c r="P139" s="100"/>
      <c r="Q139" s="85">
        <f>P140+P147</f>
        <v>50886471</v>
      </c>
    </row>
    <row r="140" spans="1:17" ht="15.75" customHeight="1" x14ac:dyDescent="0.3">
      <c r="A140" s="186">
        <v>25</v>
      </c>
      <c r="B140" s="73">
        <v>8</v>
      </c>
      <c r="C140" s="74" t="s">
        <v>14</v>
      </c>
      <c r="D140" s="75" t="s">
        <v>9</v>
      </c>
      <c r="E140" s="185">
        <v>0</v>
      </c>
      <c r="F140" s="185">
        <v>0</v>
      </c>
      <c r="G140" s="185">
        <v>0</v>
      </c>
      <c r="H140" s="83"/>
      <c r="I140" s="190" t="s">
        <v>95</v>
      </c>
      <c r="J140" s="190"/>
      <c r="K140" s="190"/>
      <c r="L140" s="190"/>
      <c r="M140" s="190"/>
      <c r="N140" s="190"/>
      <c r="O140" s="170"/>
      <c r="P140" s="85">
        <f>P141</f>
        <v>50886471</v>
      </c>
      <c r="Q140" s="85"/>
    </row>
    <row r="141" spans="1:17" ht="21.75" customHeight="1" x14ac:dyDescent="0.3">
      <c r="A141" s="186">
        <v>25</v>
      </c>
      <c r="B141" s="73">
        <v>8</v>
      </c>
      <c r="C141" s="74" t="s">
        <v>14</v>
      </c>
      <c r="D141" s="75" t="s">
        <v>9</v>
      </c>
      <c r="E141" s="185">
        <v>2</v>
      </c>
      <c r="F141" s="185">
        <v>0</v>
      </c>
      <c r="G141" s="185">
        <v>0</v>
      </c>
      <c r="H141" s="83"/>
      <c r="I141" s="190" t="s">
        <v>274</v>
      </c>
      <c r="J141" s="190"/>
      <c r="K141" s="190"/>
      <c r="L141" s="190"/>
      <c r="M141" s="190"/>
      <c r="N141" s="190"/>
      <c r="O141" s="170"/>
      <c r="P141" s="84">
        <f>SUM(O142:O143)</f>
        <v>50886471</v>
      </c>
      <c r="Q141" s="85"/>
    </row>
    <row r="142" spans="1:17" ht="39" customHeight="1" x14ac:dyDescent="0.3">
      <c r="A142" s="186">
        <v>25</v>
      </c>
      <c r="B142" s="74" t="s">
        <v>31</v>
      </c>
      <c r="C142" s="73">
        <v>2</v>
      </c>
      <c r="D142" s="185">
        <v>0</v>
      </c>
      <c r="E142" s="185">
        <v>2</v>
      </c>
      <c r="F142" s="185">
        <v>0</v>
      </c>
      <c r="G142" s="185">
        <v>1</v>
      </c>
      <c r="H142" s="183"/>
      <c r="I142" s="183"/>
      <c r="J142" s="183"/>
      <c r="K142" s="189" t="s">
        <v>275</v>
      </c>
      <c r="L142" s="189"/>
      <c r="M142" s="189"/>
      <c r="N142" s="189"/>
      <c r="O142" s="170">
        <f>PI!K146</f>
        <v>32477572</v>
      </c>
      <c r="P142" s="85"/>
      <c r="Q142" s="85"/>
    </row>
    <row r="143" spans="1:17" ht="38.25" customHeight="1" x14ac:dyDescent="0.3">
      <c r="A143" s="186">
        <v>25</v>
      </c>
      <c r="B143" s="74" t="s">
        <v>31</v>
      </c>
      <c r="C143" s="73">
        <v>2</v>
      </c>
      <c r="D143" s="185">
        <v>0</v>
      </c>
      <c r="E143" s="185">
        <v>2</v>
      </c>
      <c r="F143" s="185">
        <v>0</v>
      </c>
      <c r="G143" s="185">
        <v>2</v>
      </c>
      <c r="H143" s="183"/>
      <c r="I143" s="183"/>
      <c r="J143" s="183"/>
      <c r="K143" s="189" t="s">
        <v>276</v>
      </c>
      <c r="L143" s="189"/>
      <c r="M143" s="189"/>
      <c r="N143" s="189"/>
      <c r="O143" s="170">
        <f>PI!K147</f>
        <v>18408899</v>
      </c>
      <c r="P143" s="85"/>
      <c r="Q143" s="85"/>
    </row>
    <row r="144" spans="1:17" ht="14.25" customHeight="1" x14ac:dyDescent="0.3">
      <c r="A144" s="186">
        <v>26</v>
      </c>
      <c r="B144" s="197" t="s">
        <v>174</v>
      </c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70"/>
      <c r="P144" s="85"/>
      <c r="Q144" s="85">
        <f>P145</f>
        <v>6331583</v>
      </c>
    </row>
    <row r="145" spans="1:17" ht="18.75" customHeight="1" x14ac:dyDescent="0.3">
      <c r="A145" s="186">
        <v>26</v>
      </c>
      <c r="B145" s="74" t="s">
        <v>31</v>
      </c>
      <c r="C145" s="73">
        <v>2</v>
      </c>
      <c r="D145" s="185">
        <v>0</v>
      </c>
      <c r="E145" s="185">
        <v>3</v>
      </c>
      <c r="F145" s="185">
        <v>0</v>
      </c>
      <c r="G145" s="185">
        <v>0</v>
      </c>
      <c r="H145" s="183"/>
      <c r="I145" s="190" t="s">
        <v>315</v>
      </c>
      <c r="J145" s="190"/>
      <c r="K145" s="190"/>
      <c r="L145" s="190"/>
      <c r="M145" s="190"/>
      <c r="N145" s="190"/>
      <c r="O145" s="170"/>
      <c r="P145" s="85">
        <f>O146</f>
        <v>6331583</v>
      </c>
      <c r="Q145" s="85"/>
    </row>
    <row r="146" spans="1:17" ht="25.5" customHeight="1" x14ac:dyDescent="0.3">
      <c r="A146" s="186">
        <v>26</v>
      </c>
      <c r="B146" s="74" t="s">
        <v>31</v>
      </c>
      <c r="C146" s="73">
        <v>2</v>
      </c>
      <c r="D146" s="185">
        <v>0</v>
      </c>
      <c r="E146" s="185">
        <v>3</v>
      </c>
      <c r="F146" s="185">
        <v>0</v>
      </c>
      <c r="G146" s="185">
        <v>1</v>
      </c>
      <c r="H146" s="183"/>
      <c r="I146" s="183"/>
      <c r="J146" s="183"/>
      <c r="K146" s="189" t="s">
        <v>94</v>
      </c>
      <c r="L146" s="189"/>
      <c r="M146" s="189"/>
      <c r="N146" s="189"/>
      <c r="O146" s="170">
        <f>PI!K150</f>
        <v>6331583</v>
      </c>
      <c r="P146" s="85"/>
      <c r="Q146" s="85"/>
    </row>
    <row r="147" spans="1:17" ht="15.75" customHeight="1" x14ac:dyDescent="0.3">
      <c r="A147" s="186">
        <v>25</v>
      </c>
      <c r="B147" s="74" t="s">
        <v>31</v>
      </c>
      <c r="C147" s="73">
        <v>3</v>
      </c>
      <c r="D147" s="185">
        <v>0</v>
      </c>
      <c r="E147" s="185">
        <v>0</v>
      </c>
      <c r="F147" s="185">
        <v>0</v>
      </c>
      <c r="G147" s="185">
        <v>0</v>
      </c>
      <c r="H147" s="83"/>
      <c r="I147" s="190" t="s">
        <v>98</v>
      </c>
      <c r="J147" s="190"/>
      <c r="K147" s="190"/>
      <c r="L147" s="190"/>
      <c r="M147" s="190"/>
      <c r="N147" s="190"/>
      <c r="O147" s="170"/>
      <c r="P147" s="85">
        <f>SUM(P148)</f>
        <v>0</v>
      </c>
      <c r="Q147" s="85"/>
    </row>
    <row r="148" spans="1:17" ht="30" customHeight="1" x14ac:dyDescent="0.3">
      <c r="A148" s="186">
        <v>25</v>
      </c>
      <c r="B148" s="74" t="s">
        <v>31</v>
      </c>
      <c r="C148" s="74" t="s">
        <v>20</v>
      </c>
      <c r="D148" s="75" t="s">
        <v>9</v>
      </c>
      <c r="E148" s="185">
        <v>8</v>
      </c>
      <c r="F148" s="185">
        <v>0</v>
      </c>
      <c r="G148" s="185">
        <v>0</v>
      </c>
      <c r="H148" s="183"/>
      <c r="I148" s="183"/>
      <c r="J148" s="190" t="s">
        <v>277</v>
      </c>
      <c r="K148" s="190"/>
      <c r="L148" s="190"/>
      <c r="M148" s="190"/>
      <c r="N148" s="190"/>
      <c r="O148" s="170"/>
      <c r="P148" s="84">
        <f>SUM(O149:O150)</f>
        <v>0</v>
      </c>
      <c r="Q148" s="85"/>
    </row>
    <row r="149" spans="1:17" ht="15.75" customHeight="1" x14ac:dyDescent="0.3">
      <c r="A149" s="186">
        <v>25</v>
      </c>
      <c r="B149" s="74" t="s">
        <v>31</v>
      </c>
      <c r="C149" s="74" t="s">
        <v>20</v>
      </c>
      <c r="D149" s="75" t="s">
        <v>9</v>
      </c>
      <c r="E149" s="185">
        <v>8</v>
      </c>
      <c r="F149" s="185">
        <v>0</v>
      </c>
      <c r="G149" s="185">
        <v>1</v>
      </c>
      <c r="H149" s="183"/>
      <c r="I149" s="183"/>
      <c r="J149" s="180"/>
      <c r="K149" s="189" t="s">
        <v>99</v>
      </c>
      <c r="L149" s="189"/>
      <c r="M149" s="189"/>
      <c r="N149" s="189"/>
      <c r="O149" s="170">
        <f>PI!K153</f>
        <v>0</v>
      </c>
      <c r="P149" s="85"/>
      <c r="Q149" s="85"/>
    </row>
    <row r="150" spans="1:17" ht="27" customHeight="1" x14ac:dyDescent="0.3">
      <c r="A150" s="186">
        <v>25</v>
      </c>
      <c r="B150" s="74" t="s">
        <v>31</v>
      </c>
      <c r="C150" s="74" t="s">
        <v>20</v>
      </c>
      <c r="D150" s="75" t="s">
        <v>9</v>
      </c>
      <c r="E150" s="185">
        <v>8</v>
      </c>
      <c r="F150" s="185">
        <v>0</v>
      </c>
      <c r="G150" s="185">
        <v>3</v>
      </c>
      <c r="H150" s="183"/>
      <c r="I150" s="183"/>
      <c r="J150" s="180"/>
      <c r="K150" s="189" t="s">
        <v>100</v>
      </c>
      <c r="L150" s="189"/>
      <c r="M150" s="189"/>
      <c r="N150" s="189"/>
      <c r="O150" s="170">
        <f>PI!K154</f>
        <v>0</v>
      </c>
      <c r="P150" s="85"/>
      <c r="Q150" s="85"/>
    </row>
    <row r="151" spans="1:17" ht="15" customHeight="1" x14ac:dyDescent="0.3">
      <c r="A151" s="87">
        <v>26</v>
      </c>
      <c r="B151" s="197" t="s">
        <v>174</v>
      </c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70"/>
      <c r="P151" s="85"/>
      <c r="Q151" s="85">
        <f>P152</f>
        <v>0</v>
      </c>
    </row>
    <row r="152" spans="1:17" ht="15.75" customHeight="1" x14ac:dyDescent="0.3">
      <c r="A152" s="186">
        <v>26</v>
      </c>
      <c r="B152" s="74" t="s">
        <v>31</v>
      </c>
      <c r="C152" s="73">
        <v>3</v>
      </c>
      <c r="D152" s="185">
        <v>0</v>
      </c>
      <c r="E152" s="185">
        <v>0</v>
      </c>
      <c r="F152" s="185">
        <v>0</v>
      </c>
      <c r="G152" s="185">
        <v>0</v>
      </c>
      <c r="H152" s="83"/>
      <c r="I152" s="190" t="s">
        <v>98</v>
      </c>
      <c r="J152" s="190"/>
      <c r="K152" s="190"/>
      <c r="L152" s="190"/>
      <c r="M152" s="190"/>
      <c r="N152" s="190"/>
      <c r="O152" s="170"/>
      <c r="P152" s="85">
        <f>SUM(O153:O155)</f>
        <v>0</v>
      </c>
      <c r="Q152" s="85"/>
    </row>
    <row r="153" spans="1:17" ht="16.5" customHeight="1" x14ac:dyDescent="0.3">
      <c r="A153" s="186">
        <v>26</v>
      </c>
      <c r="B153" s="74" t="s">
        <v>31</v>
      </c>
      <c r="C153" s="74" t="s">
        <v>20</v>
      </c>
      <c r="D153" s="75" t="s">
        <v>14</v>
      </c>
      <c r="E153" s="185">
        <v>1</v>
      </c>
      <c r="F153" s="185">
        <v>0</v>
      </c>
      <c r="G153" s="185">
        <v>0</v>
      </c>
      <c r="H153" s="183"/>
      <c r="I153" s="183"/>
      <c r="J153" s="189" t="s">
        <v>168</v>
      </c>
      <c r="K153" s="189"/>
      <c r="L153" s="189"/>
      <c r="M153" s="189"/>
      <c r="N153" s="189"/>
      <c r="O153" s="170">
        <f>PI!K157</f>
        <v>0</v>
      </c>
      <c r="Q153" s="85"/>
    </row>
    <row r="154" spans="1:17" ht="16.5" customHeight="1" x14ac:dyDescent="0.3">
      <c r="A154" s="186">
        <v>26</v>
      </c>
      <c r="B154" s="74" t="s">
        <v>31</v>
      </c>
      <c r="C154" s="74" t="s">
        <v>20</v>
      </c>
      <c r="D154" s="75" t="s">
        <v>14</v>
      </c>
      <c r="E154" s="185">
        <v>2</v>
      </c>
      <c r="F154" s="185">
        <v>0</v>
      </c>
      <c r="G154" s="185">
        <v>0</v>
      </c>
      <c r="H154" s="183"/>
      <c r="I154" s="183"/>
      <c r="J154" s="189" t="s">
        <v>278</v>
      </c>
      <c r="K154" s="189"/>
      <c r="L154" s="189"/>
      <c r="M154" s="189"/>
      <c r="N154" s="189"/>
      <c r="O154" s="170">
        <f>PI!K158</f>
        <v>0</v>
      </c>
      <c r="P154" s="85"/>
      <c r="Q154" s="85"/>
    </row>
    <row r="155" spans="1:17" ht="21" customHeight="1" x14ac:dyDescent="0.3">
      <c r="A155" s="186">
        <v>26</v>
      </c>
      <c r="B155" s="74" t="s">
        <v>31</v>
      </c>
      <c r="C155" s="74" t="s">
        <v>20</v>
      </c>
      <c r="D155" s="75" t="s">
        <v>14</v>
      </c>
      <c r="E155" s="185">
        <v>3</v>
      </c>
      <c r="F155" s="185">
        <v>0</v>
      </c>
      <c r="G155" s="185">
        <v>0</v>
      </c>
      <c r="H155" s="183"/>
      <c r="I155" s="183"/>
      <c r="J155" s="189" t="s">
        <v>279</v>
      </c>
      <c r="K155" s="189"/>
      <c r="L155" s="189"/>
      <c r="M155" s="189"/>
      <c r="N155" s="189"/>
      <c r="O155" s="170">
        <f>PI!K159</f>
        <v>0</v>
      </c>
      <c r="P155" s="85"/>
      <c r="Q155" s="85"/>
    </row>
    <row r="156" spans="1:17" ht="15" customHeight="1" x14ac:dyDescent="0.3">
      <c r="A156" s="87">
        <v>27</v>
      </c>
      <c r="B156" s="197" t="s">
        <v>292</v>
      </c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70"/>
      <c r="P156" s="85"/>
      <c r="Q156" s="85">
        <f>Q157</f>
        <v>0</v>
      </c>
    </row>
    <row r="157" spans="1:17" ht="24" customHeight="1" x14ac:dyDescent="0.3">
      <c r="A157" s="87">
        <v>27</v>
      </c>
      <c r="B157" s="73">
        <v>9</v>
      </c>
      <c r="C157" s="74" t="s">
        <v>9</v>
      </c>
      <c r="D157" s="75" t="s">
        <v>9</v>
      </c>
      <c r="E157" s="185">
        <v>0</v>
      </c>
      <c r="F157" s="185">
        <v>0</v>
      </c>
      <c r="G157" s="185">
        <v>0</v>
      </c>
      <c r="H157" s="211" t="s">
        <v>280</v>
      </c>
      <c r="I157" s="211"/>
      <c r="J157" s="198"/>
      <c r="K157" s="198"/>
      <c r="L157" s="198"/>
      <c r="M157" s="198"/>
      <c r="N157" s="198"/>
      <c r="O157" s="170"/>
      <c r="P157" s="85"/>
      <c r="Q157" s="85">
        <f>P158</f>
        <v>0</v>
      </c>
    </row>
    <row r="158" spans="1:17" ht="15.75" customHeight="1" x14ac:dyDescent="0.3">
      <c r="A158" s="186">
        <v>27</v>
      </c>
      <c r="B158" s="73">
        <v>9</v>
      </c>
      <c r="C158" s="73">
        <v>3</v>
      </c>
      <c r="D158" s="185">
        <v>0</v>
      </c>
      <c r="E158" s="185">
        <v>0</v>
      </c>
      <c r="F158" s="185">
        <v>0</v>
      </c>
      <c r="G158" s="185">
        <v>0</v>
      </c>
      <c r="H158" s="83"/>
      <c r="I158" s="190" t="s">
        <v>281</v>
      </c>
      <c r="J158" s="190"/>
      <c r="K158" s="190"/>
      <c r="L158" s="190"/>
      <c r="M158" s="190"/>
      <c r="N158" s="190"/>
      <c r="O158" s="170"/>
      <c r="P158" s="85">
        <f>SUM(O159:O161)</f>
        <v>0</v>
      </c>
      <c r="Q158" s="85"/>
    </row>
    <row r="159" spans="1:17" ht="24" customHeight="1" x14ac:dyDescent="0.3">
      <c r="A159" s="186">
        <v>27</v>
      </c>
      <c r="B159" s="73">
        <v>9</v>
      </c>
      <c r="C159" s="74" t="s">
        <v>20</v>
      </c>
      <c r="D159" s="75" t="s">
        <v>9</v>
      </c>
      <c r="E159" s="185">
        <v>1</v>
      </c>
      <c r="F159" s="185">
        <v>0</v>
      </c>
      <c r="G159" s="185">
        <v>0</v>
      </c>
      <c r="H159" s="183"/>
      <c r="I159" s="183"/>
      <c r="J159" s="189" t="s">
        <v>282</v>
      </c>
      <c r="K159" s="189"/>
      <c r="L159" s="189"/>
      <c r="M159" s="189"/>
      <c r="N159" s="189"/>
      <c r="O159" s="170">
        <f>PI!K163</f>
        <v>0</v>
      </c>
      <c r="P159" s="85"/>
      <c r="Q159" s="85"/>
    </row>
    <row r="160" spans="1:17" ht="16.5" customHeight="1" x14ac:dyDescent="0.3">
      <c r="A160" s="186">
        <v>27</v>
      </c>
      <c r="B160" s="73">
        <v>9</v>
      </c>
      <c r="C160" s="74" t="s">
        <v>20</v>
      </c>
      <c r="D160" s="75" t="s">
        <v>9</v>
      </c>
      <c r="E160" s="185">
        <v>2</v>
      </c>
      <c r="F160" s="185">
        <v>0</v>
      </c>
      <c r="G160" s="185">
        <v>0</v>
      </c>
      <c r="H160" s="183"/>
      <c r="I160" s="183"/>
      <c r="J160" s="189" t="s">
        <v>283</v>
      </c>
      <c r="K160" s="189"/>
      <c r="L160" s="189"/>
      <c r="M160" s="189"/>
      <c r="N160" s="189"/>
      <c r="O160" s="170">
        <f>PI!K164</f>
        <v>0</v>
      </c>
      <c r="P160" s="85"/>
      <c r="Q160" s="85"/>
    </row>
    <row r="161" spans="1:18" ht="16.5" customHeight="1" x14ac:dyDescent="0.3">
      <c r="A161" s="186">
        <v>27</v>
      </c>
      <c r="B161" s="73">
        <v>9</v>
      </c>
      <c r="C161" s="74" t="s">
        <v>20</v>
      </c>
      <c r="D161" s="75" t="s">
        <v>9</v>
      </c>
      <c r="E161" s="185">
        <v>3</v>
      </c>
      <c r="F161" s="185">
        <v>0</v>
      </c>
      <c r="G161" s="185">
        <v>0</v>
      </c>
      <c r="H161" s="183"/>
      <c r="I161" s="183"/>
      <c r="J161" s="189" t="s">
        <v>284</v>
      </c>
      <c r="K161" s="189"/>
      <c r="L161" s="189"/>
      <c r="M161" s="189"/>
      <c r="N161" s="189"/>
      <c r="O161" s="170">
        <f>PI!K165</f>
        <v>0</v>
      </c>
      <c r="P161" s="85"/>
      <c r="Q161" s="85"/>
    </row>
    <row r="162" spans="1:18" ht="13.5" customHeight="1" x14ac:dyDescent="0.3">
      <c r="A162" s="87">
        <v>1</v>
      </c>
      <c r="B162" s="196" t="s">
        <v>170</v>
      </c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70"/>
      <c r="P162" s="85"/>
      <c r="Q162" s="85">
        <f>Q163</f>
        <v>0</v>
      </c>
    </row>
    <row r="163" spans="1:18" ht="13.5" customHeight="1" x14ac:dyDescent="0.3">
      <c r="A163" s="87">
        <v>12</v>
      </c>
      <c r="B163" s="196" t="s">
        <v>176</v>
      </c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70"/>
      <c r="P163" s="85"/>
      <c r="Q163" s="85">
        <f>Q164</f>
        <v>0</v>
      </c>
    </row>
    <row r="164" spans="1:18" ht="14.25" customHeight="1" x14ac:dyDescent="0.3">
      <c r="A164" s="186">
        <v>12</v>
      </c>
      <c r="B164" s="73">
        <v>0</v>
      </c>
      <c r="C164" s="74" t="s">
        <v>9</v>
      </c>
      <c r="D164" s="75" t="s">
        <v>9</v>
      </c>
      <c r="E164" s="185">
        <v>0</v>
      </c>
      <c r="F164" s="185">
        <v>0</v>
      </c>
      <c r="G164" s="185">
        <v>0</v>
      </c>
      <c r="H164" s="190" t="s">
        <v>102</v>
      </c>
      <c r="I164" s="190"/>
      <c r="J164" s="190"/>
      <c r="K164" s="190"/>
      <c r="L164" s="190"/>
      <c r="M164" s="190"/>
      <c r="N164" s="190"/>
      <c r="O164" s="170"/>
      <c r="P164" s="85"/>
      <c r="Q164" s="85">
        <f>P165</f>
        <v>0</v>
      </c>
    </row>
    <row r="165" spans="1:18" ht="14.25" customHeight="1" x14ac:dyDescent="0.3">
      <c r="A165" s="186">
        <v>12</v>
      </c>
      <c r="B165" s="73">
        <v>0</v>
      </c>
      <c r="C165" s="74" t="s">
        <v>20</v>
      </c>
      <c r="D165" s="75" t="s">
        <v>9</v>
      </c>
      <c r="E165" s="80">
        <v>0</v>
      </c>
      <c r="F165" s="185">
        <v>0</v>
      </c>
      <c r="G165" s="185">
        <v>0</v>
      </c>
      <c r="H165" s="83"/>
      <c r="I165" s="190" t="s">
        <v>308</v>
      </c>
      <c r="J165" s="190"/>
      <c r="K165" s="190"/>
      <c r="L165" s="190"/>
      <c r="M165" s="190"/>
      <c r="N165" s="190"/>
      <c r="O165" s="170"/>
      <c r="P165" s="85">
        <f>O166</f>
        <v>0</v>
      </c>
      <c r="Q165" s="85"/>
    </row>
    <row r="166" spans="1:18" ht="14.25" customHeight="1" x14ac:dyDescent="0.3">
      <c r="A166" s="186">
        <v>12</v>
      </c>
      <c r="B166" s="73">
        <v>0</v>
      </c>
      <c r="C166" s="74" t="s">
        <v>20</v>
      </c>
      <c r="D166" s="75" t="s">
        <v>9</v>
      </c>
      <c r="E166" s="80">
        <v>1</v>
      </c>
      <c r="F166" s="185">
        <v>0</v>
      </c>
      <c r="G166" s="185">
        <v>0</v>
      </c>
      <c r="H166" s="183"/>
      <c r="I166" s="183"/>
      <c r="J166" s="189" t="s">
        <v>308</v>
      </c>
      <c r="K166" s="189"/>
      <c r="L166" s="189"/>
      <c r="M166" s="189"/>
      <c r="N166" s="189"/>
      <c r="O166" s="170">
        <f>PI!K170</f>
        <v>0</v>
      </c>
      <c r="P166" s="102"/>
      <c r="Q166" s="102"/>
    </row>
    <row r="167" spans="1:18" ht="19.5" customHeight="1" x14ac:dyDescent="0.3">
      <c r="A167" s="194" t="s">
        <v>104</v>
      </c>
      <c r="B167" s="194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04">
        <f>SUM(O5:O166)</f>
        <v>103723076</v>
      </c>
      <c r="P167" s="104">
        <f>SUM(P5:P166)-P10-P36-P111-P50-P125-P141-P147</f>
        <v>103723076</v>
      </c>
      <c r="Q167" s="104">
        <f>SUM(Q3,Q122,Q138,Q162)</f>
        <v>103723076</v>
      </c>
      <c r="R167" s="101"/>
    </row>
    <row r="168" spans="1:18" x14ac:dyDescent="0.3">
      <c r="P168" s="109"/>
      <c r="Q168" s="109"/>
    </row>
    <row r="169" spans="1:18" x14ac:dyDescent="0.3">
      <c r="A169" s="205" t="s">
        <v>177</v>
      </c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7"/>
      <c r="P169" s="89"/>
    </row>
    <row r="170" spans="1:18" ht="18.75" customHeight="1" x14ac:dyDescent="0.3">
      <c r="A170" s="193" t="s">
        <v>178</v>
      </c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90" t="s">
        <v>179</v>
      </c>
      <c r="P170" s="89"/>
    </row>
    <row r="171" spans="1:18" ht="18.75" customHeight="1" x14ac:dyDescent="0.3">
      <c r="A171" s="73">
        <v>1</v>
      </c>
      <c r="B171" s="196" t="s">
        <v>180</v>
      </c>
      <c r="C171" s="196"/>
      <c r="D171" s="196"/>
      <c r="E171" s="196"/>
      <c r="F171" s="196"/>
      <c r="G171" s="196"/>
      <c r="H171" s="196"/>
      <c r="I171" s="196"/>
      <c r="J171" s="196"/>
      <c r="K171" s="196"/>
      <c r="L171" s="196"/>
      <c r="M171" s="196"/>
      <c r="N171" s="105"/>
      <c r="O171" s="105">
        <f>SUM(N172:N176)</f>
        <v>46505022</v>
      </c>
      <c r="P171" s="106"/>
    </row>
    <row r="172" spans="1:18" x14ac:dyDescent="0.3">
      <c r="A172" s="76">
        <v>11</v>
      </c>
      <c r="B172" s="202" t="s">
        <v>181</v>
      </c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4"/>
      <c r="N172" s="107">
        <f>Q4</f>
        <v>3063466</v>
      </c>
      <c r="O172" s="105"/>
      <c r="P172" s="106"/>
    </row>
    <row r="173" spans="1:18" x14ac:dyDescent="0.3">
      <c r="A173" s="76">
        <v>12</v>
      </c>
      <c r="B173" s="202" t="s">
        <v>186</v>
      </c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4"/>
      <c r="N173" s="107">
        <f>Q163</f>
        <v>0</v>
      </c>
      <c r="O173" s="105"/>
      <c r="P173" s="106"/>
    </row>
    <row r="174" spans="1:18" x14ac:dyDescent="0.3">
      <c r="A174" s="76">
        <v>14</v>
      </c>
      <c r="B174" s="202" t="s">
        <v>185</v>
      </c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4"/>
      <c r="N174" s="107">
        <f>Q109</f>
        <v>1165870</v>
      </c>
      <c r="O174" s="105"/>
      <c r="P174" s="106"/>
    </row>
    <row r="175" spans="1:18" x14ac:dyDescent="0.3">
      <c r="A175" s="76">
        <v>15</v>
      </c>
      <c r="B175" s="202" t="s">
        <v>184</v>
      </c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4"/>
      <c r="N175" s="107">
        <f>Q123</f>
        <v>42252155</v>
      </c>
      <c r="O175" s="105"/>
      <c r="P175" s="106"/>
    </row>
    <row r="176" spans="1:18" x14ac:dyDescent="0.3">
      <c r="A176" s="76">
        <v>16</v>
      </c>
      <c r="B176" s="202" t="s">
        <v>182</v>
      </c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4"/>
      <c r="N176" s="107">
        <f>Q135</f>
        <v>23531</v>
      </c>
      <c r="O176" s="105"/>
      <c r="P176" s="106"/>
    </row>
    <row r="177" spans="1:16" x14ac:dyDescent="0.3">
      <c r="A177" s="73">
        <v>2</v>
      </c>
      <c r="B177" s="196" t="s">
        <v>183</v>
      </c>
      <c r="C177" s="196"/>
      <c r="D177" s="196"/>
      <c r="E177" s="196"/>
      <c r="F177" s="196"/>
      <c r="G177" s="196"/>
      <c r="H177" s="196"/>
      <c r="I177" s="196"/>
      <c r="J177" s="196"/>
      <c r="K177" s="196"/>
      <c r="L177" s="196"/>
      <c r="M177" s="196"/>
      <c r="N177" s="105"/>
      <c r="O177" s="105">
        <f>SUM(N178:N180)</f>
        <v>57218054</v>
      </c>
      <c r="P177" s="106"/>
    </row>
    <row r="178" spans="1:16" x14ac:dyDescent="0.3">
      <c r="A178" s="76">
        <v>25</v>
      </c>
      <c r="B178" s="202" t="s">
        <v>184</v>
      </c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4"/>
      <c r="N178" s="107">
        <f>Q139</f>
        <v>50886471</v>
      </c>
      <c r="O178" s="105"/>
      <c r="P178" s="106"/>
    </row>
    <row r="179" spans="1:16" x14ac:dyDescent="0.3">
      <c r="A179" s="76">
        <v>26</v>
      </c>
      <c r="B179" s="202" t="s">
        <v>182</v>
      </c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4"/>
      <c r="N179" s="107">
        <f>Q151+Q144</f>
        <v>6331583</v>
      </c>
      <c r="O179" s="105"/>
      <c r="P179" s="106"/>
    </row>
    <row r="180" spans="1:16" ht="28.5" customHeight="1" x14ac:dyDescent="0.3">
      <c r="A180" s="76">
        <v>27</v>
      </c>
      <c r="B180" s="208" t="s">
        <v>187</v>
      </c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10"/>
      <c r="N180" s="107">
        <f>Q156</f>
        <v>0</v>
      </c>
      <c r="O180" s="105"/>
      <c r="P180" s="106"/>
    </row>
    <row r="181" spans="1:16" x14ac:dyDescent="0.3">
      <c r="A181" s="193" t="s">
        <v>8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08">
        <f>SUM(O171:O178)</f>
        <v>103723076</v>
      </c>
      <c r="P181" s="106"/>
    </row>
    <row r="192" spans="1:16" ht="18.75" customHeight="1" x14ac:dyDescent="0.3"/>
    <row r="194" ht="18.75" customHeight="1" x14ac:dyDescent="0.3"/>
    <row r="203" ht="18.75" customHeight="1" x14ac:dyDescent="0.3"/>
    <row r="208" ht="18.75" customHeight="1" x14ac:dyDescent="0.3"/>
    <row r="209" ht="18.75" customHeight="1" x14ac:dyDescent="0.3"/>
    <row r="210" ht="18.75" customHeight="1" x14ac:dyDescent="0.3"/>
    <row r="216" ht="18.75" customHeight="1" x14ac:dyDescent="0.3"/>
    <row r="250" ht="18.75" customHeight="1" x14ac:dyDescent="0.3"/>
    <row r="262" ht="18.75" customHeight="1" x14ac:dyDescent="0.3"/>
    <row r="265" ht="18.75" customHeight="1" x14ac:dyDescent="0.3"/>
    <row r="266" ht="18.75" customHeight="1" x14ac:dyDescent="0.3"/>
    <row r="267" ht="18.75" customHeight="1" x14ac:dyDescent="0.3"/>
  </sheetData>
  <sheetProtection insertRows="0"/>
  <mergeCells count="184">
    <mergeCell ref="K143:N143"/>
    <mergeCell ref="B176:M176"/>
    <mergeCell ref="B177:M177"/>
    <mergeCell ref="B178:M178"/>
    <mergeCell ref="A181:N181"/>
    <mergeCell ref="B174:M174"/>
    <mergeCell ref="A169:O169"/>
    <mergeCell ref="B175:M175"/>
    <mergeCell ref="B180:M180"/>
    <mergeCell ref="B179:M179"/>
    <mergeCell ref="B173:M173"/>
    <mergeCell ref="A170:N170"/>
    <mergeCell ref="B171:M171"/>
    <mergeCell ref="B172:M172"/>
    <mergeCell ref="B162:N162"/>
    <mergeCell ref="B144:N144"/>
    <mergeCell ref="I145:N145"/>
    <mergeCell ref="K146:N146"/>
    <mergeCell ref="H157:N157"/>
    <mergeCell ref="A167:N167"/>
    <mergeCell ref="H1:N2"/>
    <mergeCell ref="J7:N7"/>
    <mergeCell ref="J10:N10"/>
    <mergeCell ref="B1:G1"/>
    <mergeCell ref="I6:N6"/>
    <mergeCell ref="I9:N9"/>
    <mergeCell ref="I15:N15"/>
    <mergeCell ref="I17:N17"/>
    <mergeCell ref="I165:N165"/>
    <mergeCell ref="I30:N30"/>
    <mergeCell ref="J31:N31"/>
    <mergeCell ref="I33:N33"/>
    <mergeCell ref="J34:N34"/>
    <mergeCell ref="I35:N35"/>
    <mergeCell ref="H32:N32"/>
    <mergeCell ref="J70:N70"/>
    <mergeCell ref="J37:N37"/>
    <mergeCell ref="J38:N38"/>
    <mergeCell ref="J48:N48"/>
    <mergeCell ref="I49:N49"/>
    <mergeCell ref="I64:N64"/>
    <mergeCell ref="J65:N65"/>
    <mergeCell ref="I69:N69"/>
    <mergeCell ref="J76:N76"/>
    <mergeCell ref="B135:N135"/>
    <mergeCell ref="I117:N117"/>
    <mergeCell ref="I119:N119"/>
    <mergeCell ref="J120:N120"/>
    <mergeCell ref="I124:N124"/>
    <mergeCell ref="J77:N77"/>
    <mergeCell ref="J91:N91"/>
    <mergeCell ref="K128:N128"/>
    <mergeCell ref="A1:A2"/>
    <mergeCell ref="J125:N125"/>
    <mergeCell ref="J95:N95"/>
    <mergeCell ref="H121:N121"/>
    <mergeCell ref="J108:N108"/>
    <mergeCell ref="H110:N110"/>
    <mergeCell ref="K133:N133"/>
    <mergeCell ref="K134:N134"/>
    <mergeCell ref="I112:N112"/>
    <mergeCell ref="J97:N97"/>
    <mergeCell ref="K129:N129"/>
    <mergeCell ref="K130:N130"/>
    <mergeCell ref="K131:N131"/>
    <mergeCell ref="J21:N21"/>
    <mergeCell ref="I22:N22"/>
    <mergeCell ref="J23:N23"/>
    <mergeCell ref="K132:N132"/>
    <mergeCell ref="K62:N62"/>
    <mergeCell ref="J84:N84"/>
    <mergeCell ref="J86:N86"/>
    <mergeCell ref="J103:N103"/>
    <mergeCell ref="J113:N113"/>
    <mergeCell ref="I116:N116"/>
    <mergeCell ref="I107:N107"/>
    <mergeCell ref="I118:N118"/>
    <mergeCell ref="K127:N127"/>
    <mergeCell ref="K126:N126"/>
    <mergeCell ref="I114:N114"/>
    <mergeCell ref="I115:N115"/>
    <mergeCell ref="B109:N109"/>
    <mergeCell ref="B122:N122"/>
    <mergeCell ref="B123:N123"/>
    <mergeCell ref="I72:N72"/>
    <mergeCell ref="J92:N92"/>
    <mergeCell ref="J94:N94"/>
    <mergeCell ref="I111:N111"/>
    <mergeCell ref="J136:N136"/>
    <mergeCell ref="I140:N140"/>
    <mergeCell ref="I147:N147"/>
    <mergeCell ref="J148:N148"/>
    <mergeCell ref="J166:N166"/>
    <mergeCell ref="H164:N164"/>
    <mergeCell ref="J154:N154"/>
    <mergeCell ref="I152:N152"/>
    <mergeCell ref="I158:N158"/>
    <mergeCell ref="J159:N159"/>
    <mergeCell ref="J160:N160"/>
    <mergeCell ref="J161:N161"/>
    <mergeCell ref="J153:N153"/>
    <mergeCell ref="J155:N155"/>
    <mergeCell ref="K149:N149"/>
    <mergeCell ref="B163:N163"/>
    <mergeCell ref="B138:N138"/>
    <mergeCell ref="B139:N139"/>
    <mergeCell ref="B151:N151"/>
    <mergeCell ref="B156:N156"/>
    <mergeCell ref="K137:N137"/>
    <mergeCell ref="K150:N150"/>
    <mergeCell ref="K142:N142"/>
    <mergeCell ref="I141:N141"/>
    <mergeCell ref="F2:G2"/>
    <mergeCell ref="J18:N18"/>
    <mergeCell ref="J93:N93"/>
    <mergeCell ref="I96:N96"/>
    <mergeCell ref="J50:N50"/>
    <mergeCell ref="K51:N51"/>
    <mergeCell ref="K52:N52"/>
    <mergeCell ref="H80:N80"/>
    <mergeCell ref="J83:N83"/>
    <mergeCell ref="K55:N55"/>
    <mergeCell ref="K53:N53"/>
    <mergeCell ref="K58:N58"/>
    <mergeCell ref="K59:N59"/>
    <mergeCell ref="H71:N71"/>
    <mergeCell ref="K63:N63"/>
    <mergeCell ref="J74:N74"/>
    <mergeCell ref="J75:N75"/>
    <mergeCell ref="J67:N67"/>
    <mergeCell ref="J68:N68"/>
    <mergeCell ref="J82:N82"/>
    <mergeCell ref="J73:N73"/>
    <mergeCell ref="J66:N66"/>
    <mergeCell ref="K54:N54"/>
    <mergeCell ref="J90:N90"/>
    <mergeCell ref="O1:Q1"/>
    <mergeCell ref="J8:N8"/>
    <mergeCell ref="J45:N45"/>
    <mergeCell ref="J39:N39"/>
    <mergeCell ref="J40:N40"/>
    <mergeCell ref="J41:N41"/>
    <mergeCell ref="J42:N42"/>
    <mergeCell ref="J43:N43"/>
    <mergeCell ref="J44:N44"/>
    <mergeCell ref="J28:N28"/>
    <mergeCell ref="J29:N29"/>
    <mergeCell ref="H5:N5"/>
    <mergeCell ref="H26:N26"/>
    <mergeCell ref="I27:N27"/>
    <mergeCell ref="J36:N36"/>
    <mergeCell ref="K12:N12"/>
    <mergeCell ref="K13:N13"/>
    <mergeCell ref="J16:N16"/>
    <mergeCell ref="J14:N14"/>
    <mergeCell ref="B3:N3"/>
    <mergeCell ref="J19:N19"/>
    <mergeCell ref="J20:N20"/>
    <mergeCell ref="B4:N4"/>
    <mergeCell ref="D2:E2"/>
    <mergeCell ref="J46:N46"/>
    <mergeCell ref="J47:N47"/>
    <mergeCell ref="I78:N78"/>
    <mergeCell ref="K11:N11"/>
    <mergeCell ref="I104:N104"/>
    <mergeCell ref="J105:N105"/>
    <mergeCell ref="J106:N106"/>
    <mergeCell ref="J87:N87"/>
    <mergeCell ref="J99:N99"/>
    <mergeCell ref="J100:N100"/>
    <mergeCell ref="J101:N101"/>
    <mergeCell ref="J102:N102"/>
    <mergeCell ref="J98:N98"/>
    <mergeCell ref="K57:N57"/>
    <mergeCell ref="I81:N81"/>
    <mergeCell ref="J85:N85"/>
    <mergeCell ref="K60:N60"/>
    <mergeCell ref="K61:N61"/>
    <mergeCell ref="J88:N88"/>
    <mergeCell ref="J89:N89"/>
    <mergeCell ref="K56:N56"/>
    <mergeCell ref="J79:N79"/>
    <mergeCell ref="I24:N24"/>
    <mergeCell ref="J25:N25"/>
  </mergeCells>
  <conditionalFormatting sqref="O7:O8">
    <cfRule type="expression" dxfId="51" priority="90">
      <formula>ISBLANK(O7)</formula>
    </cfRule>
  </conditionalFormatting>
  <conditionalFormatting sqref="O11:O14">
    <cfRule type="expression" dxfId="50" priority="88">
      <formula>ISBLANK(O11)</formula>
    </cfRule>
  </conditionalFormatting>
  <conditionalFormatting sqref="O16">
    <cfRule type="expression" dxfId="49" priority="40">
      <formula>ISBLANK(O16)</formula>
    </cfRule>
  </conditionalFormatting>
  <conditionalFormatting sqref="O18:O21">
    <cfRule type="expression" dxfId="48" priority="39">
      <formula>ISBLANK(O18)</formula>
    </cfRule>
  </conditionalFormatting>
  <conditionalFormatting sqref="O23 O25">
    <cfRule type="expression" dxfId="47" priority="38">
      <formula>ISBLANK(O23)</formula>
    </cfRule>
  </conditionalFormatting>
  <conditionalFormatting sqref="O28">
    <cfRule type="expression" dxfId="46" priority="37">
      <formula>ISBLANK(O28)</formula>
    </cfRule>
  </conditionalFormatting>
  <conditionalFormatting sqref="O29">
    <cfRule type="expression" dxfId="45" priority="36">
      <formula>ISBLANK(O29)</formula>
    </cfRule>
  </conditionalFormatting>
  <conditionalFormatting sqref="O31">
    <cfRule type="expression" dxfId="44" priority="35">
      <formula>ISBLANK(O31)</formula>
    </cfRule>
  </conditionalFormatting>
  <conditionalFormatting sqref="O34">
    <cfRule type="expression" dxfId="43" priority="34">
      <formula>ISBLANK(O34)</formula>
    </cfRule>
  </conditionalFormatting>
  <conditionalFormatting sqref="O37">
    <cfRule type="expression" dxfId="42" priority="33">
      <formula>ISBLANK(O37)</formula>
    </cfRule>
  </conditionalFormatting>
  <conditionalFormatting sqref="O38">
    <cfRule type="expression" dxfId="41" priority="32">
      <formula>ISBLANK(O38)</formula>
    </cfRule>
  </conditionalFormatting>
  <conditionalFormatting sqref="O39">
    <cfRule type="expression" dxfId="40" priority="31">
      <formula>ISBLANK(O39)</formula>
    </cfRule>
  </conditionalFormatting>
  <conditionalFormatting sqref="O40">
    <cfRule type="expression" dxfId="39" priority="30">
      <formula>ISBLANK(O40)</formula>
    </cfRule>
  </conditionalFormatting>
  <conditionalFormatting sqref="O41">
    <cfRule type="expression" dxfId="38" priority="29">
      <formula>ISBLANK(O41)</formula>
    </cfRule>
  </conditionalFormatting>
  <conditionalFormatting sqref="O42">
    <cfRule type="expression" dxfId="37" priority="28">
      <formula>ISBLANK(O42)</formula>
    </cfRule>
  </conditionalFormatting>
  <conditionalFormatting sqref="O43">
    <cfRule type="expression" dxfId="36" priority="27">
      <formula>ISBLANK(O43)</formula>
    </cfRule>
  </conditionalFormatting>
  <conditionalFormatting sqref="O44">
    <cfRule type="expression" dxfId="35" priority="26">
      <formula>ISBLANK(O44)</formula>
    </cfRule>
  </conditionalFormatting>
  <conditionalFormatting sqref="O45">
    <cfRule type="expression" dxfId="34" priority="25">
      <formula>ISBLANK(O45)</formula>
    </cfRule>
  </conditionalFormatting>
  <conditionalFormatting sqref="O46">
    <cfRule type="expression" dxfId="33" priority="24">
      <formula>ISBLANK(O46)</formula>
    </cfRule>
  </conditionalFormatting>
  <conditionalFormatting sqref="O47">
    <cfRule type="expression" dxfId="32" priority="23">
      <formula>ISBLANK(O47)</formula>
    </cfRule>
  </conditionalFormatting>
  <conditionalFormatting sqref="O48">
    <cfRule type="expression" dxfId="31" priority="22">
      <formula>ISBLANK(O48)</formula>
    </cfRule>
  </conditionalFormatting>
  <conditionalFormatting sqref="O51:O63">
    <cfRule type="expression" dxfId="30" priority="21">
      <formula>ISBLANK(O51)</formula>
    </cfRule>
  </conditionalFormatting>
  <conditionalFormatting sqref="O65:O68">
    <cfRule type="expression" dxfId="29" priority="20">
      <formula>ISBLANK(O65)</formula>
    </cfRule>
  </conditionalFormatting>
  <conditionalFormatting sqref="O70">
    <cfRule type="expression" dxfId="28" priority="19">
      <formula>ISBLANK(O70)</formula>
    </cfRule>
  </conditionalFormatting>
  <conditionalFormatting sqref="O73:O77">
    <cfRule type="expression" dxfId="27" priority="18">
      <formula>ISBLANK(O73)</formula>
    </cfRule>
  </conditionalFormatting>
  <conditionalFormatting sqref="O79">
    <cfRule type="expression" dxfId="26" priority="17">
      <formula>ISBLANK(O79)</formula>
    </cfRule>
  </conditionalFormatting>
  <conditionalFormatting sqref="O82:O95">
    <cfRule type="expression" dxfId="25" priority="16">
      <formula>ISBLANK(O82)</formula>
    </cfRule>
  </conditionalFormatting>
  <conditionalFormatting sqref="O97:O103">
    <cfRule type="expression" dxfId="24" priority="15">
      <formula>ISBLANK(O97)</formula>
    </cfRule>
  </conditionalFormatting>
  <conditionalFormatting sqref="O105:O106">
    <cfRule type="expression" dxfId="23" priority="14">
      <formula>ISBLANK(O105)</formula>
    </cfRule>
  </conditionalFormatting>
  <conditionalFormatting sqref="O108">
    <cfRule type="expression" dxfId="22" priority="13">
      <formula>ISBLANK(O108)</formula>
    </cfRule>
  </conditionalFormatting>
  <conditionalFormatting sqref="O113">
    <cfRule type="expression" dxfId="21" priority="12">
      <formula>ISBLANK(O113)</formula>
    </cfRule>
  </conditionalFormatting>
  <conditionalFormatting sqref="O115">
    <cfRule type="expression" dxfId="20" priority="11">
      <formula>ISBLANK(O115)</formula>
    </cfRule>
  </conditionalFormatting>
  <conditionalFormatting sqref="O117">
    <cfRule type="expression" dxfId="19" priority="10">
      <formula>ISBLANK(O117)</formula>
    </cfRule>
  </conditionalFormatting>
  <conditionalFormatting sqref="O118">
    <cfRule type="expression" dxfId="18" priority="9">
      <formula>ISBLANK(O118)</formula>
    </cfRule>
  </conditionalFormatting>
  <conditionalFormatting sqref="O120">
    <cfRule type="expression" dxfId="17" priority="8">
      <formula>ISBLANK(O120)</formula>
    </cfRule>
  </conditionalFormatting>
  <conditionalFormatting sqref="O126:O134">
    <cfRule type="expression" dxfId="16" priority="7">
      <formula>ISBLANK(O126)</formula>
    </cfRule>
  </conditionalFormatting>
  <conditionalFormatting sqref="O137">
    <cfRule type="expression" dxfId="15" priority="6">
      <formula>ISBLANK(O137)</formula>
    </cfRule>
  </conditionalFormatting>
  <conditionalFormatting sqref="O142:O143 O146">
    <cfRule type="expression" dxfId="14" priority="5">
      <formula>ISBLANK(O142)</formula>
    </cfRule>
  </conditionalFormatting>
  <conditionalFormatting sqref="O149:O150">
    <cfRule type="expression" dxfId="13" priority="4">
      <formula>ISBLANK(O149)</formula>
    </cfRule>
  </conditionalFormatting>
  <conditionalFormatting sqref="O153:O155">
    <cfRule type="expression" dxfId="12" priority="3">
      <formula>ISBLANK(O153)</formula>
    </cfRule>
  </conditionalFormatting>
  <conditionalFormatting sqref="O159:O161">
    <cfRule type="expression" dxfId="11" priority="2">
      <formula>ISBLANK(O159)</formula>
    </cfRule>
  </conditionalFormatting>
  <conditionalFormatting sqref="O166">
    <cfRule type="expression" dxfId="10" priority="1">
      <formula>ISBLANK(O166)</formula>
    </cfRule>
  </conditionalFormatting>
  <pageMargins left="0.23622047244094491" right="0.23622047244094491" top="0.74803149606299213" bottom="0.74803149606299213" header="0.31496062992125984" footer="0.31496062992125984"/>
  <pageSetup paperSize="5" scale="97" fitToHeight="0" orientation="portrait" horizontalDpi="4294967293" verticalDpi="4294967293" r:id="rId1"/>
  <headerFooter>
    <oddHeader>&amp;CFORMATO PARA LA ESTIMACIÓN DE LOS IMPORTES POR RUBRO, TIPO, CLASE Y CONCEPTOS DE INGRESOS, CONTENIDOS EN LAS LEYES DE INGRESOS DE LOS MUNICIPIOS DE MICHOACÁN, DEBIDAMENTE ARMONIZADOS</oddHeader>
    <oddFooter>&amp;RPágina &amp;P</oddFooter>
  </headerFooter>
  <ignoredErrors>
    <ignoredError sqref="C81 C107:C108 E28 E34 E23 E31 E7:E8 C6:C10 C27:C31 C14 C37:C49 C54 C51:C52 C56 C58:C62 C72:C74 C78:C79 C140 B147:C148 C33:C35 C64:C70 C76 C17:C22 B142:C14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99"/>
  <sheetViews>
    <sheetView showGridLines="0" topLeftCell="G1" zoomScaleNormal="100" workbookViewId="0">
      <pane ySplit="6" topLeftCell="A7" activePane="bottomLeft" state="frozen"/>
      <selection pane="bottomLeft" activeCell="N135" sqref="N135"/>
    </sheetView>
  </sheetViews>
  <sheetFormatPr baseColWidth="10" defaultColWidth="11.44140625" defaultRowHeight="18" x14ac:dyDescent="0.3"/>
  <cols>
    <col min="1" max="1" width="3.109375" style="95" customWidth="1"/>
    <col min="2" max="2" width="1.88671875" style="95" customWidth="1"/>
    <col min="3" max="3" width="2.33203125" style="81" customWidth="1"/>
    <col min="4" max="4" width="2" style="81" bestFit="1" customWidth="1"/>
    <col min="5" max="5" width="2" style="81" customWidth="1"/>
    <col min="6" max="6" width="2.109375" style="81" customWidth="1"/>
    <col min="7" max="8" width="2" style="81" bestFit="1" customWidth="1"/>
    <col min="9" max="9" width="41.6640625" style="81" customWidth="1"/>
    <col min="10" max="10" width="4.6640625" style="81" hidden="1" customWidth="1"/>
    <col min="11" max="23" width="14.5546875" style="81" customWidth="1"/>
    <col min="24" max="16384" width="11.44140625" style="95"/>
  </cols>
  <sheetData>
    <row r="1" spans="1:23" s="114" customFormat="1" ht="18.600000000000001" customHeight="1" x14ac:dyDescent="0.3">
      <c r="A1" s="230" t="s">
        <v>325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</row>
    <row r="2" spans="1:23" s="114" customFormat="1" ht="6" customHeight="1" thickBot="1" x14ac:dyDescent="0.35">
      <c r="A2" s="115"/>
      <c r="B2" s="115"/>
      <c r="C2" s="115"/>
      <c r="D2" s="115"/>
      <c r="E2" s="115"/>
      <c r="F2" s="116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114" customFormat="1" ht="14.25" customHeight="1" thickBot="1" x14ac:dyDescent="0.35">
      <c r="A3" s="123" t="s">
        <v>327</v>
      </c>
      <c r="B3" s="124"/>
      <c r="C3" s="124"/>
      <c r="D3" s="124"/>
      <c r="E3" s="124"/>
      <c r="F3" s="124"/>
      <c r="G3" s="124"/>
      <c r="H3" s="124"/>
      <c r="I3" s="332"/>
      <c r="J3" s="332"/>
      <c r="K3" s="333"/>
      <c r="L3" s="118"/>
      <c r="M3" s="119"/>
      <c r="N3" s="120"/>
      <c r="O3" s="117" t="s">
        <v>326</v>
      </c>
      <c r="P3" s="120"/>
      <c r="Q3" s="120"/>
      <c r="R3" s="120"/>
      <c r="S3" s="120"/>
      <c r="T3" s="120"/>
      <c r="U3" s="120"/>
      <c r="V3" s="120"/>
      <c r="W3" s="121"/>
    </row>
    <row r="4" spans="1:23" s="114" customFormat="1" ht="18.75" customHeight="1" thickBot="1" x14ac:dyDescent="0.35">
      <c r="A4" s="219" t="s">
        <v>307</v>
      </c>
      <c r="B4" s="220"/>
      <c r="C4" s="220"/>
      <c r="D4" s="220"/>
      <c r="E4" s="220"/>
      <c r="F4" s="220"/>
      <c r="G4" s="220"/>
      <c r="H4" s="220"/>
      <c r="I4" s="220"/>
      <c r="J4" s="128"/>
      <c r="K4" s="122">
        <f>K171</f>
        <v>103723076</v>
      </c>
      <c r="L4" s="125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</row>
    <row r="5" spans="1:23" s="94" customFormat="1" ht="19.5" customHeight="1" thickBot="1" x14ac:dyDescent="0.35">
      <c r="A5" s="199" t="s">
        <v>169</v>
      </c>
      <c r="B5" s="221" t="s">
        <v>290</v>
      </c>
      <c r="C5" s="232" t="s">
        <v>287</v>
      </c>
      <c r="D5" s="233"/>
      <c r="E5" s="233"/>
      <c r="F5" s="233"/>
      <c r="G5" s="233"/>
      <c r="H5" s="234"/>
      <c r="I5" s="165" t="s">
        <v>288</v>
      </c>
      <c r="J5" s="129"/>
      <c r="K5" s="166" t="s">
        <v>285</v>
      </c>
      <c r="L5" s="166" t="s">
        <v>107</v>
      </c>
      <c r="M5" s="166" t="s">
        <v>108</v>
      </c>
      <c r="N5" s="166" t="s">
        <v>109</v>
      </c>
      <c r="O5" s="166" t="s">
        <v>110</v>
      </c>
      <c r="P5" s="166" t="s">
        <v>111</v>
      </c>
      <c r="Q5" s="166" t="s">
        <v>112</v>
      </c>
      <c r="R5" s="166" t="s">
        <v>113</v>
      </c>
      <c r="S5" s="166" t="s">
        <v>114</v>
      </c>
      <c r="T5" s="166" t="s">
        <v>115</v>
      </c>
      <c r="U5" s="166" t="s">
        <v>116</v>
      </c>
      <c r="V5" s="166" t="s">
        <v>117</v>
      </c>
      <c r="W5" s="166" t="s">
        <v>118</v>
      </c>
    </row>
    <row r="6" spans="1:23" s="94" customFormat="1" ht="13.5" customHeight="1" x14ac:dyDescent="0.3">
      <c r="A6" s="200"/>
      <c r="B6" s="222"/>
      <c r="C6" s="113" t="s">
        <v>2</v>
      </c>
      <c r="D6" s="113" t="s">
        <v>3</v>
      </c>
      <c r="E6" s="235" t="s">
        <v>4</v>
      </c>
      <c r="F6" s="236"/>
      <c r="G6" s="237" t="s">
        <v>5</v>
      </c>
      <c r="H6" s="238"/>
      <c r="I6" s="145" t="s">
        <v>289</v>
      </c>
      <c r="J6" s="139" t="s">
        <v>286</v>
      </c>
      <c r="K6" s="167">
        <f>SUM(L6:W6)</f>
        <v>0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</row>
    <row r="7" spans="1:23" s="94" customFormat="1" ht="13.5" customHeight="1" x14ac:dyDescent="0.3">
      <c r="A7" s="87">
        <v>1</v>
      </c>
      <c r="B7" s="140" t="s">
        <v>170</v>
      </c>
      <c r="C7" s="146"/>
      <c r="D7" s="141"/>
      <c r="E7" s="141"/>
      <c r="F7" s="141"/>
      <c r="G7" s="141"/>
      <c r="H7" s="141"/>
      <c r="I7" s="147"/>
      <c r="J7" s="133">
        <v>0</v>
      </c>
      <c r="K7" s="174">
        <f>SUM(L7:W7)</f>
        <v>4229336</v>
      </c>
      <c r="L7" s="174">
        <f>L8+L113</f>
        <v>624855</v>
      </c>
      <c r="M7" s="174">
        <f t="shared" ref="M7:W7" si="0">M8+M113</f>
        <v>615273</v>
      </c>
      <c r="N7" s="174">
        <f t="shared" si="0"/>
        <v>604964</v>
      </c>
      <c r="O7" s="174">
        <f t="shared" si="0"/>
        <v>253993</v>
      </c>
      <c r="P7" s="174">
        <f t="shared" si="0"/>
        <v>222511</v>
      </c>
      <c r="Q7" s="174">
        <f t="shared" si="0"/>
        <v>270361</v>
      </c>
      <c r="R7" s="174">
        <f t="shared" si="0"/>
        <v>217284</v>
      </c>
      <c r="S7" s="174">
        <f t="shared" si="0"/>
        <v>287596</v>
      </c>
      <c r="T7" s="174">
        <f t="shared" si="0"/>
        <v>243218</v>
      </c>
      <c r="U7" s="174">
        <f t="shared" si="0"/>
        <v>249036</v>
      </c>
      <c r="V7" s="174">
        <f t="shared" si="0"/>
        <v>246441</v>
      </c>
      <c r="W7" s="174">
        <f t="shared" si="0"/>
        <v>393804</v>
      </c>
    </row>
    <row r="8" spans="1:23" s="94" customFormat="1" ht="13.5" customHeight="1" x14ac:dyDescent="0.3">
      <c r="A8" s="87">
        <v>11</v>
      </c>
      <c r="B8" s="140" t="s">
        <v>171</v>
      </c>
      <c r="C8" s="146"/>
      <c r="D8" s="141"/>
      <c r="E8" s="141"/>
      <c r="F8" s="141"/>
      <c r="G8" s="141"/>
      <c r="H8" s="141"/>
      <c r="I8" s="147"/>
      <c r="J8" s="133">
        <v>0</v>
      </c>
      <c r="K8" s="174">
        <f t="shared" ref="K8:K73" si="1">SUM(L8:W8)</f>
        <v>3063466</v>
      </c>
      <c r="L8" s="174">
        <f>L9+L30+L36+L75+L84</f>
        <v>376105</v>
      </c>
      <c r="M8" s="174">
        <f t="shared" ref="M8:W8" si="2">M9+M30+M36+M75+M84</f>
        <v>413689</v>
      </c>
      <c r="N8" s="174">
        <f t="shared" si="2"/>
        <v>318416</v>
      </c>
      <c r="O8" s="174">
        <f t="shared" si="2"/>
        <v>215043</v>
      </c>
      <c r="P8" s="174">
        <f t="shared" si="2"/>
        <v>183561</v>
      </c>
      <c r="Q8" s="174">
        <f t="shared" si="2"/>
        <v>231411</v>
      </c>
      <c r="R8" s="174">
        <f t="shared" si="2"/>
        <v>178334</v>
      </c>
      <c r="S8" s="174">
        <f t="shared" si="2"/>
        <v>248646</v>
      </c>
      <c r="T8" s="174">
        <f t="shared" si="2"/>
        <v>204268</v>
      </c>
      <c r="U8" s="174">
        <f t="shared" si="2"/>
        <v>210086</v>
      </c>
      <c r="V8" s="174">
        <f t="shared" si="2"/>
        <v>207491</v>
      </c>
      <c r="W8" s="174">
        <f t="shared" si="2"/>
        <v>276416</v>
      </c>
    </row>
    <row r="9" spans="1:23" ht="16.5" customHeight="1" x14ac:dyDescent="0.3">
      <c r="A9" s="88">
        <v>11</v>
      </c>
      <c r="B9" s="88"/>
      <c r="C9" s="73">
        <v>1</v>
      </c>
      <c r="D9" s="74" t="s">
        <v>9</v>
      </c>
      <c r="E9" s="82" t="s">
        <v>9</v>
      </c>
      <c r="F9" s="82" t="s">
        <v>9</v>
      </c>
      <c r="G9" s="76">
        <v>0</v>
      </c>
      <c r="H9" s="76">
        <v>0</v>
      </c>
      <c r="I9" s="83" t="s">
        <v>10</v>
      </c>
      <c r="J9" s="134">
        <v>1</v>
      </c>
      <c r="K9" s="174">
        <f>SUM(L9:W9)</f>
        <v>558240</v>
      </c>
      <c r="L9" s="174">
        <f>L10+L13+L19+L21+L26+L28</f>
        <v>145351</v>
      </c>
      <c r="M9" s="174">
        <f t="shared" ref="M9:W9" si="3">M10+M13+M19+M21+M26+M28</f>
        <v>176671</v>
      </c>
      <c r="N9" s="174">
        <f t="shared" si="3"/>
        <v>144150</v>
      </c>
      <c r="O9" s="174">
        <f t="shared" si="3"/>
        <v>4727</v>
      </c>
      <c r="P9" s="174">
        <f t="shared" si="3"/>
        <v>6169</v>
      </c>
      <c r="Q9" s="174">
        <f t="shared" si="3"/>
        <v>12285</v>
      </c>
      <c r="R9" s="174">
        <f t="shared" si="3"/>
        <v>8754</v>
      </c>
      <c r="S9" s="174">
        <f t="shared" si="3"/>
        <v>7084</v>
      </c>
      <c r="T9" s="174">
        <f t="shared" si="3"/>
        <v>9825</v>
      </c>
      <c r="U9" s="174">
        <f t="shared" si="3"/>
        <v>0</v>
      </c>
      <c r="V9" s="174">
        <f t="shared" si="3"/>
        <v>30653</v>
      </c>
      <c r="W9" s="174">
        <f t="shared" si="3"/>
        <v>12571</v>
      </c>
    </row>
    <row r="10" spans="1:23" ht="16.5" customHeight="1" x14ac:dyDescent="0.3">
      <c r="A10" s="88">
        <v>11</v>
      </c>
      <c r="B10" s="88"/>
      <c r="C10" s="73">
        <v>1</v>
      </c>
      <c r="D10" s="74" t="s">
        <v>11</v>
      </c>
      <c r="E10" s="75" t="s">
        <v>9</v>
      </c>
      <c r="F10" s="76">
        <v>0</v>
      </c>
      <c r="G10" s="76">
        <v>0</v>
      </c>
      <c r="H10" s="76">
        <v>0</v>
      </c>
      <c r="I10" s="83" t="s">
        <v>12</v>
      </c>
      <c r="J10" s="134">
        <v>2</v>
      </c>
      <c r="K10" s="174">
        <f t="shared" si="1"/>
        <v>2150</v>
      </c>
      <c r="L10" s="174">
        <f>SUM(L11:L12)</f>
        <v>0</v>
      </c>
      <c r="M10" s="174">
        <f t="shared" ref="M10:W10" si="4">SUM(M11:M12)</f>
        <v>354</v>
      </c>
      <c r="N10" s="174">
        <f t="shared" si="4"/>
        <v>0</v>
      </c>
      <c r="O10" s="174">
        <f t="shared" si="4"/>
        <v>875</v>
      </c>
      <c r="P10" s="174">
        <f t="shared" si="4"/>
        <v>0</v>
      </c>
      <c r="Q10" s="174">
        <f t="shared" si="4"/>
        <v>0</v>
      </c>
      <c r="R10" s="174">
        <f t="shared" si="4"/>
        <v>0</v>
      </c>
      <c r="S10" s="174">
        <f t="shared" si="4"/>
        <v>0</v>
      </c>
      <c r="T10" s="174">
        <f t="shared" si="4"/>
        <v>921</v>
      </c>
      <c r="U10" s="174">
        <f t="shared" si="4"/>
        <v>0</v>
      </c>
      <c r="V10" s="174">
        <f t="shared" si="4"/>
        <v>0</v>
      </c>
      <c r="W10" s="174">
        <f t="shared" si="4"/>
        <v>0</v>
      </c>
    </row>
    <row r="11" spans="1:23" ht="27" customHeight="1" x14ac:dyDescent="0.3">
      <c r="A11" s="88">
        <v>11</v>
      </c>
      <c r="B11" s="88"/>
      <c r="C11" s="73">
        <v>1</v>
      </c>
      <c r="D11" s="73">
        <v>1</v>
      </c>
      <c r="E11" s="76">
        <v>0</v>
      </c>
      <c r="F11" s="75" t="s">
        <v>11</v>
      </c>
      <c r="G11" s="75" t="s">
        <v>9</v>
      </c>
      <c r="H11" s="75" t="s">
        <v>9</v>
      </c>
      <c r="I11" s="148" t="s">
        <v>189</v>
      </c>
      <c r="J11" s="135">
        <v>4</v>
      </c>
      <c r="K11" s="178">
        <f t="shared" si="1"/>
        <v>0</v>
      </c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3" ht="26.25" customHeight="1" x14ac:dyDescent="0.3">
      <c r="A12" s="88">
        <v>11</v>
      </c>
      <c r="B12" s="88"/>
      <c r="C12" s="73">
        <v>1</v>
      </c>
      <c r="D12" s="73">
        <v>1</v>
      </c>
      <c r="E12" s="76">
        <v>0</v>
      </c>
      <c r="F12" s="75" t="s">
        <v>14</v>
      </c>
      <c r="G12" s="75" t="s">
        <v>9</v>
      </c>
      <c r="H12" s="75" t="s">
        <v>9</v>
      </c>
      <c r="I12" s="112" t="s">
        <v>190</v>
      </c>
      <c r="J12" s="135">
        <v>4</v>
      </c>
      <c r="K12" s="178">
        <f t="shared" si="1"/>
        <v>2150</v>
      </c>
      <c r="L12" s="110"/>
      <c r="M12" s="110">
        <v>354</v>
      </c>
      <c r="N12" s="110"/>
      <c r="O12" s="110">
        <v>875</v>
      </c>
      <c r="P12" s="110"/>
      <c r="Q12" s="110"/>
      <c r="R12" s="110"/>
      <c r="S12" s="110"/>
      <c r="T12" s="110">
        <v>921</v>
      </c>
      <c r="U12" s="110">
        <v>0</v>
      </c>
      <c r="V12" s="110"/>
      <c r="W12" s="110"/>
    </row>
    <row r="13" spans="1:23" ht="16.5" customHeight="1" x14ac:dyDescent="0.3">
      <c r="A13" s="88">
        <v>11</v>
      </c>
      <c r="B13" s="88"/>
      <c r="C13" s="73">
        <v>1</v>
      </c>
      <c r="D13" s="74" t="s">
        <v>14</v>
      </c>
      <c r="E13" s="75" t="s">
        <v>9</v>
      </c>
      <c r="F13" s="76">
        <v>0</v>
      </c>
      <c r="G13" s="76">
        <v>0</v>
      </c>
      <c r="H13" s="76">
        <v>0</v>
      </c>
      <c r="I13" s="83" t="s">
        <v>16</v>
      </c>
      <c r="J13" s="134">
        <v>2</v>
      </c>
      <c r="K13" s="174">
        <f t="shared" si="1"/>
        <v>454910</v>
      </c>
      <c r="L13" s="174">
        <f>L14+L18</f>
        <v>121601</v>
      </c>
      <c r="M13" s="174">
        <f t="shared" ref="M13:W13" si="5">M14+M18</f>
        <v>151748</v>
      </c>
      <c r="N13" s="174">
        <f t="shared" si="5"/>
        <v>128627</v>
      </c>
      <c r="O13" s="174">
        <f t="shared" si="5"/>
        <v>0</v>
      </c>
      <c r="P13" s="174">
        <f t="shared" si="5"/>
        <v>0</v>
      </c>
      <c r="Q13" s="174">
        <f t="shared" si="5"/>
        <v>5300</v>
      </c>
      <c r="R13" s="174">
        <f t="shared" si="5"/>
        <v>0</v>
      </c>
      <c r="S13" s="174">
        <f t="shared" si="5"/>
        <v>5830</v>
      </c>
      <c r="T13" s="174">
        <f t="shared" si="5"/>
        <v>6500</v>
      </c>
      <c r="U13" s="174">
        <f t="shared" si="5"/>
        <v>0</v>
      </c>
      <c r="V13" s="174">
        <f t="shared" si="5"/>
        <v>27384</v>
      </c>
      <c r="W13" s="174">
        <f t="shared" si="5"/>
        <v>7920</v>
      </c>
    </row>
    <row r="14" spans="1:23" ht="16.5" customHeight="1" x14ac:dyDescent="0.3">
      <c r="A14" s="88">
        <v>11</v>
      </c>
      <c r="B14" s="88"/>
      <c r="C14" s="73">
        <v>1</v>
      </c>
      <c r="D14" s="74" t="s">
        <v>14</v>
      </c>
      <c r="E14" s="75" t="s">
        <v>9</v>
      </c>
      <c r="F14" s="75" t="s">
        <v>11</v>
      </c>
      <c r="G14" s="75" t="s">
        <v>9</v>
      </c>
      <c r="H14" s="75" t="s">
        <v>9</v>
      </c>
      <c r="I14" s="83" t="s">
        <v>17</v>
      </c>
      <c r="J14" s="134">
        <v>2.5</v>
      </c>
      <c r="K14" s="174">
        <f t="shared" si="1"/>
        <v>454910</v>
      </c>
      <c r="L14" s="174">
        <f t="shared" ref="L14:P14" si="6">SUM(L15:L17)</f>
        <v>121601</v>
      </c>
      <c r="M14" s="174">
        <f t="shared" si="6"/>
        <v>151748</v>
      </c>
      <c r="N14" s="174">
        <f t="shared" si="6"/>
        <v>128627</v>
      </c>
      <c r="O14" s="174">
        <f t="shared" si="6"/>
        <v>0</v>
      </c>
      <c r="P14" s="174">
        <f t="shared" si="6"/>
        <v>0</v>
      </c>
      <c r="Q14" s="174">
        <f>SUM(Q15:Q17)</f>
        <v>5300</v>
      </c>
      <c r="R14" s="174">
        <f t="shared" ref="O14:W14" si="7">SUM(R15:R17)</f>
        <v>0</v>
      </c>
      <c r="S14" s="174">
        <f t="shared" si="7"/>
        <v>5830</v>
      </c>
      <c r="T14" s="174">
        <f t="shared" si="7"/>
        <v>6500</v>
      </c>
      <c r="U14" s="174">
        <f t="shared" si="7"/>
        <v>0</v>
      </c>
      <c r="V14" s="174">
        <f t="shared" si="7"/>
        <v>27384</v>
      </c>
      <c r="W14" s="174">
        <f t="shared" si="7"/>
        <v>7920</v>
      </c>
    </row>
    <row r="15" spans="1:23" ht="16.5" customHeight="1" x14ac:dyDescent="0.3">
      <c r="A15" s="88">
        <v>11</v>
      </c>
      <c r="B15" s="88"/>
      <c r="C15" s="73">
        <v>1</v>
      </c>
      <c r="D15" s="74" t="s">
        <v>14</v>
      </c>
      <c r="E15" s="75" t="s">
        <v>9</v>
      </c>
      <c r="F15" s="75" t="s">
        <v>11</v>
      </c>
      <c r="G15" s="75" t="s">
        <v>9</v>
      </c>
      <c r="H15" s="75" t="s">
        <v>11</v>
      </c>
      <c r="I15" s="112" t="s">
        <v>193</v>
      </c>
      <c r="J15" s="135">
        <v>4</v>
      </c>
      <c r="K15" s="178">
        <f t="shared" si="1"/>
        <v>368950</v>
      </c>
      <c r="L15" s="110">
        <v>98754</v>
      </c>
      <c r="M15" s="110">
        <v>125874</v>
      </c>
      <c r="N15" s="110">
        <v>98752</v>
      </c>
      <c r="O15" s="110"/>
      <c r="P15" s="110"/>
      <c r="Q15" s="110">
        <v>5300</v>
      </c>
      <c r="R15" s="110"/>
      <c r="S15" s="110"/>
      <c r="T15" s="110">
        <v>6500</v>
      </c>
      <c r="U15" s="110"/>
      <c r="V15" s="110">
        <v>25850</v>
      </c>
      <c r="W15" s="110">
        <v>7920</v>
      </c>
    </row>
    <row r="16" spans="1:23" ht="16.5" customHeight="1" x14ac:dyDescent="0.3">
      <c r="A16" s="88">
        <v>11</v>
      </c>
      <c r="B16" s="88"/>
      <c r="C16" s="73">
        <v>1</v>
      </c>
      <c r="D16" s="74" t="s">
        <v>14</v>
      </c>
      <c r="E16" s="75" t="s">
        <v>9</v>
      </c>
      <c r="F16" s="75" t="s">
        <v>11</v>
      </c>
      <c r="G16" s="75" t="s">
        <v>9</v>
      </c>
      <c r="H16" s="75" t="s">
        <v>14</v>
      </c>
      <c r="I16" s="112" t="s">
        <v>192</v>
      </c>
      <c r="J16" s="135">
        <v>4</v>
      </c>
      <c r="K16" s="178">
        <f t="shared" si="1"/>
        <v>85960</v>
      </c>
      <c r="L16" s="110">
        <v>22847</v>
      </c>
      <c r="M16" s="110">
        <v>25874</v>
      </c>
      <c r="N16" s="110">
        <v>29875</v>
      </c>
      <c r="O16" s="110"/>
      <c r="P16" s="110"/>
      <c r="Q16" s="110"/>
      <c r="R16" s="110"/>
      <c r="S16" s="110">
        <v>5830</v>
      </c>
      <c r="T16" s="110"/>
      <c r="U16" s="110"/>
      <c r="V16" s="110">
        <v>1534</v>
      </c>
      <c r="W16" s="110"/>
    </row>
    <row r="17" spans="1:23" ht="16.5" customHeight="1" x14ac:dyDescent="0.3">
      <c r="A17" s="88">
        <v>11</v>
      </c>
      <c r="B17" s="88"/>
      <c r="C17" s="73">
        <v>1</v>
      </c>
      <c r="D17" s="74" t="s">
        <v>14</v>
      </c>
      <c r="E17" s="75" t="s">
        <v>9</v>
      </c>
      <c r="F17" s="75" t="s">
        <v>11</v>
      </c>
      <c r="G17" s="75" t="s">
        <v>9</v>
      </c>
      <c r="H17" s="75" t="s">
        <v>20</v>
      </c>
      <c r="I17" s="112" t="s">
        <v>191</v>
      </c>
      <c r="J17" s="135">
        <v>4</v>
      </c>
      <c r="K17" s="178">
        <f t="shared" si="1"/>
        <v>0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spans="1:23" ht="39" customHeight="1" x14ac:dyDescent="0.3">
      <c r="A18" s="88">
        <v>11</v>
      </c>
      <c r="B18" s="88"/>
      <c r="C18" s="73">
        <v>1</v>
      </c>
      <c r="D18" s="74" t="s">
        <v>14</v>
      </c>
      <c r="E18" s="75" t="s">
        <v>9</v>
      </c>
      <c r="F18" s="75" t="s">
        <v>14</v>
      </c>
      <c r="G18" s="75" t="s">
        <v>9</v>
      </c>
      <c r="H18" s="75" t="s">
        <v>9</v>
      </c>
      <c r="I18" s="112" t="s">
        <v>194</v>
      </c>
      <c r="J18" s="135">
        <v>4</v>
      </c>
      <c r="K18" s="178">
        <f t="shared" si="1"/>
        <v>0</v>
      </c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spans="1:23" ht="30.75" customHeight="1" x14ac:dyDescent="0.3">
      <c r="A19" s="88">
        <v>11</v>
      </c>
      <c r="B19" s="88"/>
      <c r="C19" s="73">
        <v>1</v>
      </c>
      <c r="D19" s="74" t="s">
        <v>20</v>
      </c>
      <c r="E19" s="76">
        <v>0</v>
      </c>
      <c r="F19" s="76">
        <v>0</v>
      </c>
      <c r="G19" s="76">
        <v>0</v>
      </c>
      <c r="H19" s="76">
        <v>0</v>
      </c>
      <c r="I19" s="83" t="s">
        <v>23</v>
      </c>
      <c r="J19" s="134">
        <v>2</v>
      </c>
      <c r="K19" s="174">
        <f t="shared" si="1"/>
        <v>0</v>
      </c>
      <c r="L19" s="174">
        <f>L20</f>
        <v>0</v>
      </c>
      <c r="M19" s="174">
        <f t="shared" ref="M19:W19" si="8">M20</f>
        <v>0</v>
      </c>
      <c r="N19" s="174">
        <f t="shared" si="8"/>
        <v>0</v>
      </c>
      <c r="O19" s="174">
        <f t="shared" si="8"/>
        <v>0</v>
      </c>
      <c r="P19" s="174">
        <f t="shared" si="8"/>
        <v>0</v>
      </c>
      <c r="Q19" s="174">
        <f t="shared" si="8"/>
        <v>0</v>
      </c>
      <c r="R19" s="174">
        <f t="shared" si="8"/>
        <v>0</v>
      </c>
      <c r="S19" s="174">
        <f t="shared" si="8"/>
        <v>0</v>
      </c>
      <c r="T19" s="174">
        <f t="shared" si="8"/>
        <v>0</v>
      </c>
      <c r="U19" s="174">
        <f t="shared" si="8"/>
        <v>0</v>
      </c>
      <c r="V19" s="174">
        <f t="shared" si="8"/>
        <v>0</v>
      </c>
      <c r="W19" s="174">
        <f t="shared" si="8"/>
        <v>0</v>
      </c>
    </row>
    <row r="20" spans="1:23" ht="28.5" customHeight="1" x14ac:dyDescent="0.3">
      <c r="A20" s="88">
        <v>11</v>
      </c>
      <c r="B20" s="88"/>
      <c r="C20" s="73">
        <v>1</v>
      </c>
      <c r="D20" s="74" t="s">
        <v>20</v>
      </c>
      <c r="E20" s="76">
        <v>0</v>
      </c>
      <c r="F20" s="76">
        <v>3</v>
      </c>
      <c r="G20" s="76">
        <v>0</v>
      </c>
      <c r="H20" s="76">
        <v>0</v>
      </c>
      <c r="I20" s="112" t="s">
        <v>195</v>
      </c>
      <c r="J20" s="135">
        <v>4</v>
      </c>
      <c r="K20" s="178">
        <f t="shared" si="1"/>
        <v>0</v>
      </c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</row>
    <row r="21" spans="1:23" ht="16.5" customHeight="1" x14ac:dyDescent="0.3">
      <c r="A21" s="88">
        <v>11</v>
      </c>
      <c r="B21" s="88"/>
      <c r="C21" s="73">
        <v>1</v>
      </c>
      <c r="D21" s="74" t="s">
        <v>24</v>
      </c>
      <c r="E21" s="75" t="s">
        <v>9</v>
      </c>
      <c r="F21" s="76">
        <v>0</v>
      </c>
      <c r="G21" s="76">
        <v>0</v>
      </c>
      <c r="H21" s="76">
        <v>0</v>
      </c>
      <c r="I21" s="83" t="s">
        <v>25</v>
      </c>
      <c r="J21" s="134">
        <v>2</v>
      </c>
      <c r="K21" s="174">
        <f t="shared" si="1"/>
        <v>101180</v>
      </c>
      <c r="L21" s="174">
        <f>SUM(L22:L25)</f>
        <v>23750</v>
      </c>
      <c r="M21" s="174">
        <f t="shared" ref="M21:W21" si="9">SUM(M22:M25)</f>
        <v>24569</v>
      </c>
      <c r="N21" s="174">
        <f t="shared" si="9"/>
        <v>15523</v>
      </c>
      <c r="O21" s="174">
        <f t="shared" si="9"/>
        <v>3852</v>
      </c>
      <c r="P21" s="174">
        <f t="shared" si="9"/>
        <v>6169</v>
      </c>
      <c r="Q21" s="174">
        <f t="shared" si="9"/>
        <v>6985</v>
      </c>
      <c r="R21" s="174">
        <f t="shared" si="9"/>
        <v>8754</v>
      </c>
      <c r="S21" s="174">
        <f t="shared" si="9"/>
        <v>1254</v>
      </c>
      <c r="T21" s="174">
        <f t="shared" si="9"/>
        <v>2404</v>
      </c>
      <c r="U21" s="174">
        <f t="shared" si="9"/>
        <v>0</v>
      </c>
      <c r="V21" s="174">
        <f t="shared" si="9"/>
        <v>3269</v>
      </c>
      <c r="W21" s="174">
        <f t="shared" si="9"/>
        <v>4651</v>
      </c>
    </row>
    <row r="22" spans="1:23" ht="16.5" customHeight="1" x14ac:dyDescent="0.3">
      <c r="A22" s="88">
        <v>11</v>
      </c>
      <c r="B22" s="88"/>
      <c r="C22" s="73">
        <v>1</v>
      </c>
      <c r="D22" s="74" t="s">
        <v>24</v>
      </c>
      <c r="E22" s="75" t="s">
        <v>9</v>
      </c>
      <c r="F22" s="75" t="s">
        <v>14</v>
      </c>
      <c r="G22" s="75" t="s">
        <v>9</v>
      </c>
      <c r="H22" s="75" t="s">
        <v>9</v>
      </c>
      <c r="I22" s="112" t="s">
        <v>239</v>
      </c>
      <c r="J22" s="135">
        <v>4</v>
      </c>
      <c r="K22" s="178">
        <f t="shared" si="1"/>
        <v>35255</v>
      </c>
      <c r="L22" s="110">
        <v>9875</v>
      </c>
      <c r="M22" s="110">
        <v>12584</v>
      </c>
      <c r="N22" s="110">
        <v>5648</v>
      </c>
      <c r="O22" s="110"/>
      <c r="P22" s="110">
        <v>1582</v>
      </c>
      <c r="Q22" s="110"/>
      <c r="R22" s="110"/>
      <c r="S22" s="110"/>
      <c r="T22" s="110">
        <v>1284</v>
      </c>
      <c r="U22" s="110"/>
      <c r="V22" s="110">
        <v>1985</v>
      </c>
      <c r="W22" s="110">
        <v>2297</v>
      </c>
    </row>
    <row r="23" spans="1:23" ht="16.5" customHeight="1" x14ac:dyDescent="0.3">
      <c r="A23" s="88">
        <v>11</v>
      </c>
      <c r="B23" s="88"/>
      <c r="C23" s="73">
        <v>1</v>
      </c>
      <c r="D23" s="74" t="s">
        <v>24</v>
      </c>
      <c r="E23" s="75" t="s">
        <v>9</v>
      </c>
      <c r="F23" s="75" t="s">
        <v>27</v>
      </c>
      <c r="G23" s="75" t="s">
        <v>9</v>
      </c>
      <c r="H23" s="75" t="s">
        <v>9</v>
      </c>
      <c r="I23" s="112" t="s">
        <v>249</v>
      </c>
      <c r="J23" s="135">
        <v>4</v>
      </c>
      <c r="K23" s="178">
        <f t="shared" si="1"/>
        <v>65925</v>
      </c>
      <c r="L23" s="110">
        <v>13875</v>
      </c>
      <c r="M23" s="110">
        <v>11985</v>
      </c>
      <c r="N23" s="110">
        <v>9875</v>
      </c>
      <c r="O23" s="110">
        <v>3852</v>
      </c>
      <c r="P23" s="110">
        <v>4587</v>
      </c>
      <c r="Q23" s="110">
        <v>6985</v>
      </c>
      <c r="R23" s="110">
        <v>8754</v>
      </c>
      <c r="S23" s="110">
        <v>1254</v>
      </c>
      <c r="T23" s="110">
        <v>1120</v>
      </c>
      <c r="U23" s="110"/>
      <c r="V23" s="110">
        <v>1284</v>
      </c>
      <c r="W23" s="110">
        <v>2354</v>
      </c>
    </row>
    <row r="24" spans="1:23" ht="26.25" customHeight="1" x14ac:dyDescent="0.3">
      <c r="A24" s="88">
        <v>11</v>
      </c>
      <c r="B24" s="88"/>
      <c r="C24" s="73">
        <v>1</v>
      </c>
      <c r="D24" s="74" t="s">
        <v>24</v>
      </c>
      <c r="E24" s="75" t="s">
        <v>9</v>
      </c>
      <c r="F24" s="75" t="s">
        <v>29</v>
      </c>
      <c r="G24" s="75" t="s">
        <v>9</v>
      </c>
      <c r="H24" s="75" t="s">
        <v>9</v>
      </c>
      <c r="I24" s="112" t="s">
        <v>240</v>
      </c>
      <c r="J24" s="135">
        <v>4</v>
      </c>
      <c r="K24" s="178">
        <f t="shared" si="1"/>
        <v>0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spans="1:23" ht="16.5" customHeight="1" x14ac:dyDescent="0.3">
      <c r="A25" s="88">
        <v>11</v>
      </c>
      <c r="B25" s="88"/>
      <c r="C25" s="73">
        <v>1</v>
      </c>
      <c r="D25" s="74" t="s">
        <v>24</v>
      </c>
      <c r="E25" s="75" t="s">
        <v>9</v>
      </c>
      <c r="F25" s="75" t="s">
        <v>31</v>
      </c>
      <c r="G25" s="75" t="s">
        <v>9</v>
      </c>
      <c r="H25" s="75" t="s">
        <v>9</v>
      </c>
      <c r="I25" s="112" t="s">
        <v>241</v>
      </c>
      <c r="J25" s="135">
        <v>4</v>
      </c>
      <c r="K25" s="178">
        <f t="shared" si="1"/>
        <v>0</v>
      </c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</row>
    <row r="26" spans="1:23" ht="16.5" customHeight="1" x14ac:dyDescent="0.3">
      <c r="A26" s="88">
        <v>11</v>
      </c>
      <c r="B26" s="88"/>
      <c r="C26" s="73">
        <v>1</v>
      </c>
      <c r="D26" s="74" t="s">
        <v>31</v>
      </c>
      <c r="E26" s="75" t="s">
        <v>9</v>
      </c>
      <c r="F26" s="76">
        <v>0</v>
      </c>
      <c r="G26" s="76">
        <v>0</v>
      </c>
      <c r="H26" s="76">
        <v>0</v>
      </c>
      <c r="I26" s="83" t="s">
        <v>35</v>
      </c>
      <c r="J26" s="134">
        <v>2</v>
      </c>
      <c r="K26" s="174">
        <f t="shared" si="1"/>
        <v>0</v>
      </c>
      <c r="L26" s="174">
        <f>L27</f>
        <v>0</v>
      </c>
      <c r="M26" s="174">
        <f t="shared" ref="M26:W28" si="10">M27</f>
        <v>0</v>
      </c>
      <c r="N26" s="174">
        <f t="shared" si="10"/>
        <v>0</v>
      </c>
      <c r="O26" s="174">
        <f t="shared" si="10"/>
        <v>0</v>
      </c>
      <c r="P26" s="174">
        <f t="shared" si="10"/>
        <v>0</v>
      </c>
      <c r="Q26" s="174">
        <f t="shared" si="10"/>
        <v>0</v>
      </c>
      <c r="R26" s="174">
        <f t="shared" si="10"/>
        <v>0</v>
      </c>
      <c r="S26" s="174">
        <f t="shared" si="10"/>
        <v>0</v>
      </c>
      <c r="T26" s="174">
        <f t="shared" si="10"/>
        <v>0</v>
      </c>
      <c r="U26" s="174">
        <f t="shared" si="10"/>
        <v>0</v>
      </c>
      <c r="V26" s="174">
        <f t="shared" si="10"/>
        <v>0</v>
      </c>
      <c r="W26" s="174">
        <f t="shared" si="10"/>
        <v>0</v>
      </c>
    </row>
    <row r="27" spans="1:23" s="98" customFormat="1" ht="26.25" customHeight="1" x14ac:dyDescent="0.3">
      <c r="A27" s="88">
        <v>11</v>
      </c>
      <c r="B27" s="88"/>
      <c r="C27" s="73">
        <v>1</v>
      </c>
      <c r="D27" s="74" t="s">
        <v>31</v>
      </c>
      <c r="E27" s="75" t="s">
        <v>9</v>
      </c>
      <c r="F27" s="75" t="s">
        <v>11</v>
      </c>
      <c r="G27" s="75" t="s">
        <v>9</v>
      </c>
      <c r="H27" s="75" t="s">
        <v>9</v>
      </c>
      <c r="I27" s="112" t="s">
        <v>198</v>
      </c>
      <c r="J27" s="135">
        <v>4</v>
      </c>
      <c r="K27" s="178">
        <f t="shared" si="1"/>
        <v>0</v>
      </c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</row>
    <row r="28" spans="1:23" s="98" customFormat="1" ht="38.25" customHeight="1" x14ac:dyDescent="0.3">
      <c r="A28" s="186">
        <v>11</v>
      </c>
      <c r="B28" s="186"/>
      <c r="C28" s="73">
        <v>1</v>
      </c>
      <c r="D28" s="74" t="s">
        <v>41</v>
      </c>
      <c r="E28" s="75" t="s">
        <v>9</v>
      </c>
      <c r="F28" s="75" t="s">
        <v>9</v>
      </c>
      <c r="G28" s="75" t="s">
        <v>9</v>
      </c>
      <c r="H28" s="75" t="s">
        <v>9</v>
      </c>
      <c r="I28" s="83" t="s">
        <v>322</v>
      </c>
      <c r="J28" s="135"/>
      <c r="K28" s="178">
        <f>SUM(L28:W28)</f>
        <v>0</v>
      </c>
      <c r="L28" s="174">
        <f>L29</f>
        <v>0</v>
      </c>
      <c r="M28" s="174">
        <f t="shared" si="10"/>
        <v>0</v>
      </c>
      <c r="N28" s="174">
        <f t="shared" si="10"/>
        <v>0</v>
      </c>
      <c r="O28" s="174">
        <f t="shared" si="10"/>
        <v>0</v>
      </c>
      <c r="P28" s="174">
        <f t="shared" si="10"/>
        <v>0</v>
      </c>
      <c r="Q28" s="174">
        <f t="shared" si="10"/>
        <v>0</v>
      </c>
      <c r="R28" s="174">
        <f t="shared" si="10"/>
        <v>0</v>
      </c>
      <c r="S28" s="174">
        <f t="shared" si="10"/>
        <v>0</v>
      </c>
      <c r="T28" s="174">
        <f t="shared" si="10"/>
        <v>0</v>
      </c>
      <c r="U28" s="174">
        <f t="shared" si="10"/>
        <v>0</v>
      </c>
      <c r="V28" s="174">
        <f t="shared" si="10"/>
        <v>0</v>
      </c>
      <c r="W28" s="174">
        <f t="shared" si="10"/>
        <v>0</v>
      </c>
    </row>
    <row r="29" spans="1:23" s="98" customFormat="1" ht="39" customHeight="1" x14ac:dyDescent="0.3">
      <c r="A29" s="186">
        <v>11</v>
      </c>
      <c r="B29" s="186"/>
      <c r="C29" s="73">
        <v>1</v>
      </c>
      <c r="D29" s="74" t="s">
        <v>41</v>
      </c>
      <c r="E29" s="75" t="s">
        <v>9</v>
      </c>
      <c r="F29" s="75" t="s">
        <v>11</v>
      </c>
      <c r="G29" s="75" t="s">
        <v>9</v>
      </c>
      <c r="H29" s="75" t="s">
        <v>9</v>
      </c>
      <c r="I29" s="183" t="s">
        <v>322</v>
      </c>
      <c r="J29" s="135"/>
      <c r="K29" s="178">
        <f t="shared" si="1"/>
        <v>0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spans="1:23" ht="17.25" customHeight="1" x14ac:dyDescent="0.3">
      <c r="A30" s="88">
        <v>11</v>
      </c>
      <c r="B30" s="88"/>
      <c r="C30" s="73">
        <v>3</v>
      </c>
      <c r="D30" s="74" t="s">
        <v>9</v>
      </c>
      <c r="E30" s="75" t="s">
        <v>9</v>
      </c>
      <c r="F30" s="76">
        <v>0</v>
      </c>
      <c r="G30" s="76">
        <v>0</v>
      </c>
      <c r="H30" s="76">
        <v>0</v>
      </c>
      <c r="I30" s="83" t="s">
        <v>37</v>
      </c>
      <c r="J30" s="134">
        <v>1</v>
      </c>
      <c r="K30" s="174">
        <f t="shared" si="1"/>
        <v>0</v>
      </c>
      <c r="L30" s="174">
        <f>L31+L34</f>
        <v>0</v>
      </c>
      <c r="M30" s="174">
        <f t="shared" ref="M30:W30" si="11">M31+M34</f>
        <v>0</v>
      </c>
      <c r="N30" s="174">
        <f t="shared" si="11"/>
        <v>0</v>
      </c>
      <c r="O30" s="174">
        <f t="shared" si="11"/>
        <v>0</v>
      </c>
      <c r="P30" s="174">
        <f t="shared" si="11"/>
        <v>0</v>
      </c>
      <c r="Q30" s="174">
        <f t="shared" si="11"/>
        <v>0</v>
      </c>
      <c r="R30" s="174">
        <f t="shared" si="11"/>
        <v>0</v>
      </c>
      <c r="S30" s="174">
        <f t="shared" si="11"/>
        <v>0</v>
      </c>
      <c r="T30" s="174">
        <f t="shared" si="11"/>
        <v>0</v>
      </c>
      <c r="U30" s="174">
        <f t="shared" si="11"/>
        <v>0</v>
      </c>
      <c r="V30" s="174">
        <f t="shared" si="11"/>
        <v>0</v>
      </c>
      <c r="W30" s="174">
        <f t="shared" si="11"/>
        <v>0</v>
      </c>
    </row>
    <row r="31" spans="1:23" ht="18.75" customHeight="1" x14ac:dyDescent="0.3">
      <c r="A31" s="88">
        <v>11</v>
      </c>
      <c r="B31" s="88"/>
      <c r="C31" s="73">
        <v>3</v>
      </c>
      <c r="D31" s="74" t="s">
        <v>11</v>
      </c>
      <c r="E31" s="75" t="s">
        <v>9</v>
      </c>
      <c r="F31" s="76">
        <v>0</v>
      </c>
      <c r="G31" s="76">
        <v>0</v>
      </c>
      <c r="H31" s="76">
        <v>0</v>
      </c>
      <c r="I31" s="83" t="s">
        <v>242</v>
      </c>
      <c r="J31" s="134">
        <v>2</v>
      </c>
      <c r="K31" s="174">
        <f t="shared" si="1"/>
        <v>0</v>
      </c>
      <c r="L31" s="174">
        <f>SUM(L32:L33)</f>
        <v>0</v>
      </c>
      <c r="M31" s="174">
        <f t="shared" ref="M31:W31" si="12">SUM(M32:M33)</f>
        <v>0</v>
      </c>
      <c r="N31" s="174">
        <f t="shared" si="12"/>
        <v>0</v>
      </c>
      <c r="O31" s="174">
        <f t="shared" si="12"/>
        <v>0</v>
      </c>
      <c r="P31" s="174">
        <f t="shared" si="12"/>
        <v>0</v>
      </c>
      <c r="Q31" s="174">
        <f t="shared" si="12"/>
        <v>0</v>
      </c>
      <c r="R31" s="174">
        <f t="shared" si="12"/>
        <v>0</v>
      </c>
      <c r="S31" s="174">
        <f t="shared" si="12"/>
        <v>0</v>
      </c>
      <c r="T31" s="174">
        <f t="shared" si="12"/>
        <v>0</v>
      </c>
      <c r="U31" s="174">
        <f t="shared" si="12"/>
        <v>0</v>
      </c>
      <c r="V31" s="174">
        <f t="shared" si="12"/>
        <v>0</v>
      </c>
      <c r="W31" s="174">
        <f t="shared" si="12"/>
        <v>0</v>
      </c>
    </row>
    <row r="32" spans="1:23" ht="33" customHeight="1" x14ac:dyDescent="0.3">
      <c r="A32" s="88">
        <v>11</v>
      </c>
      <c r="B32" s="88"/>
      <c r="C32" s="73">
        <v>3</v>
      </c>
      <c r="D32" s="74" t="s">
        <v>11</v>
      </c>
      <c r="E32" s="75" t="s">
        <v>9</v>
      </c>
      <c r="F32" s="75" t="s">
        <v>11</v>
      </c>
      <c r="G32" s="75" t="s">
        <v>9</v>
      </c>
      <c r="H32" s="75" t="s">
        <v>9</v>
      </c>
      <c r="I32" s="112" t="s">
        <v>196</v>
      </c>
      <c r="J32" s="135">
        <v>4</v>
      </c>
      <c r="K32" s="178">
        <f t="shared" si="1"/>
        <v>0</v>
      </c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</row>
    <row r="33" spans="1:23" ht="17.25" customHeight="1" x14ac:dyDescent="0.3">
      <c r="A33" s="88">
        <v>11</v>
      </c>
      <c r="B33" s="88"/>
      <c r="C33" s="73">
        <v>3</v>
      </c>
      <c r="D33" s="74" t="s">
        <v>11</v>
      </c>
      <c r="E33" s="75" t="s">
        <v>9</v>
      </c>
      <c r="F33" s="75" t="s">
        <v>14</v>
      </c>
      <c r="G33" s="75" t="s">
        <v>9</v>
      </c>
      <c r="H33" s="75" t="s">
        <v>9</v>
      </c>
      <c r="I33" s="112" t="s">
        <v>197</v>
      </c>
      <c r="J33" s="135">
        <v>4</v>
      </c>
      <c r="K33" s="178">
        <f t="shared" si="1"/>
        <v>0</v>
      </c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</row>
    <row r="34" spans="1:23" ht="45" customHeight="1" x14ac:dyDescent="0.3">
      <c r="A34" s="88">
        <v>11</v>
      </c>
      <c r="B34" s="88"/>
      <c r="C34" s="73">
        <v>3</v>
      </c>
      <c r="D34" s="74" t="s">
        <v>41</v>
      </c>
      <c r="E34" s="75" t="s">
        <v>9</v>
      </c>
      <c r="F34" s="76">
        <v>0</v>
      </c>
      <c r="G34" s="76">
        <v>0</v>
      </c>
      <c r="H34" s="76">
        <v>0</v>
      </c>
      <c r="I34" s="83" t="s">
        <v>188</v>
      </c>
      <c r="J34" s="134">
        <v>2</v>
      </c>
      <c r="K34" s="174">
        <f t="shared" si="1"/>
        <v>0</v>
      </c>
      <c r="L34" s="174">
        <f>L35</f>
        <v>0</v>
      </c>
      <c r="M34" s="174">
        <f t="shared" ref="M34:W34" si="13">M35</f>
        <v>0</v>
      </c>
      <c r="N34" s="174">
        <f t="shared" si="13"/>
        <v>0</v>
      </c>
      <c r="O34" s="174">
        <f t="shared" si="13"/>
        <v>0</v>
      </c>
      <c r="P34" s="174">
        <f t="shared" si="13"/>
        <v>0</v>
      </c>
      <c r="Q34" s="174">
        <f t="shared" si="13"/>
        <v>0</v>
      </c>
      <c r="R34" s="174">
        <f t="shared" si="13"/>
        <v>0</v>
      </c>
      <c r="S34" s="174">
        <f t="shared" si="13"/>
        <v>0</v>
      </c>
      <c r="T34" s="174">
        <f t="shared" si="13"/>
        <v>0</v>
      </c>
      <c r="U34" s="174">
        <f t="shared" si="13"/>
        <v>0</v>
      </c>
      <c r="V34" s="174">
        <f t="shared" si="13"/>
        <v>0</v>
      </c>
      <c r="W34" s="174">
        <f t="shared" si="13"/>
        <v>0</v>
      </c>
    </row>
    <row r="35" spans="1:23" ht="58.5" customHeight="1" x14ac:dyDescent="0.3">
      <c r="A35" s="88">
        <v>11</v>
      </c>
      <c r="B35" s="88"/>
      <c r="C35" s="73">
        <v>3</v>
      </c>
      <c r="D35" s="74" t="s">
        <v>41</v>
      </c>
      <c r="E35" s="75" t="s">
        <v>9</v>
      </c>
      <c r="F35" s="75" t="s">
        <v>11</v>
      </c>
      <c r="G35" s="75" t="s">
        <v>9</v>
      </c>
      <c r="H35" s="75" t="s">
        <v>9</v>
      </c>
      <c r="I35" s="112" t="s">
        <v>199</v>
      </c>
      <c r="J35" s="135">
        <v>4</v>
      </c>
      <c r="K35" s="178">
        <f t="shared" si="1"/>
        <v>0</v>
      </c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</row>
    <row r="36" spans="1:23" ht="16.5" customHeight="1" x14ac:dyDescent="0.3">
      <c r="A36" s="88">
        <v>11</v>
      </c>
      <c r="B36" s="88"/>
      <c r="C36" s="73">
        <v>4</v>
      </c>
      <c r="D36" s="74" t="s">
        <v>9</v>
      </c>
      <c r="E36" s="75" t="s">
        <v>9</v>
      </c>
      <c r="F36" s="76">
        <v>0</v>
      </c>
      <c r="G36" s="76">
        <v>0</v>
      </c>
      <c r="H36" s="76">
        <v>0</v>
      </c>
      <c r="I36" s="83" t="s">
        <v>43</v>
      </c>
      <c r="J36" s="134">
        <v>1</v>
      </c>
      <c r="K36" s="174">
        <f t="shared" si="1"/>
        <v>2471086</v>
      </c>
      <c r="L36" s="174">
        <f>L37+L39+L53+L68+L73</f>
        <v>225776</v>
      </c>
      <c r="M36" s="174">
        <f t="shared" ref="M36:W36" si="14">M37+M39+M53+M68+M73</f>
        <v>237018</v>
      </c>
      <c r="N36" s="174">
        <f t="shared" si="14"/>
        <v>169288</v>
      </c>
      <c r="O36" s="174">
        <f t="shared" si="14"/>
        <v>210316</v>
      </c>
      <c r="P36" s="174">
        <f t="shared" si="14"/>
        <v>172414</v>
      </c>
      <c r="Q36" s="174">
        <f t="shared" si="14"/>
        <v>217002</v>
      </c>
      <c r="R36" s="174">
        <f t="shared" si="14"/>
        <v>164602</v>
      </c>
      <c r="S36" s="174">
        <f t="shared" si="14"/>
        <v>241562</v>
      </c>
      <c r="T36" s="174">
        <f t="shared" si="14"/>
        <v>188341</v>
      </c>
      <c r="U36" s="174">
        <f t="shared" si="14"/>
        <v>210086</v>
      </c>
      <c r="V36" s="174">
        <f t="shared" si="14"/>
        <v>174336</v>
      </c>
      <c r="W36" s="174">
        <f t="shared" si="14"/>
        <v>260345</v>
      </c>
    </row>
    <row r="37" spans="1:23" ht="29.25" customHeight="1" x14ac:dyDescent="0.3">
      <c r="A37" s="88">
        <v>11</v>
      </c>
      <c r="B37" s="88"/>
      <c r="C37" s="73">
        <v>4</v>
      </c>
      <c r="D37" s="74" t="s">
        <v>11</v>
      </c>
      <c r="E37" s="75" t="s">
        <v>9</v>
      </c>
      <c r="F37" s="76">
        <v>0</v>
      </c>
      <c r="G37" s="76">
        <v>0</v>
      </c>
      <c r="H37" s="76">
        <v>0</v>
      </c>
      <c r="I37" s="83" t="s">
        <v>44</v>
      </c>
      <c r="J37" s="134">
        <v>2</v>
      </c>
      <c r="K37" s="174">
        <f t="shared" si="1"/>
        <v>98914</v>
      </c>
      <c r="L37" s="174">
        <f>L38</f>
        <v>17985</v>
      </c>
      <c r="M37" s="174">
        <f t="shared" ref="M37:W37" si="15">M38</f>
        <v>2542</v>
      </c>
      <c r="N37" s="174">
        <f t="shared" si="15"/>
        <v>3584</v>
      </c>
      <c r="O37" s="174">
        <f t="shared" si="15"/>
        <v>3154</v>
      </c>
      <c r="P37" s="174">
        <f t="shared" si="15"/>
        <v>1285</v>
      </c>
      <c r="Q37" s="174">
        <f t="shared" si="15"/>
        <v>2140</v>
      </c>
      <c r="R37" s="174">
        <f t="shared" si="15"/>
        <v>2548</v>
      </c>
      <c r="S37" s="174">
        <f t="shared" si="15"/>
        <v>21875</v>
      </c>
      <c r="T37" s="174">
        <f t="shared" si="15"/>
        <v>25847</v>
      </c>
      <c r="U37" s="174">
        <f t="shared" si="15"/>
        <v>1254</v>
      </c>
      <c r="V37" s="174">
        <f t="shared" si="15"/>
        <v>5200</v>
      </c>
      <c r="W37" s="174">
        <f t="shared" si="15"/>
        <v>11500</v>
      </c>
    </row>
    <row r="38" spans="1:23" ht="30.75" customHeight="1" x14ac:dyDescent="0.3">
      <c r="A38" s="88">
        <v>11</v>
      </c>
      <c r="B38" s="88"/>
      <c r="C38" s="73">
        <v>4</v>
      </c>
      <c r="D38" s="74" t="s">
        <v>11</v>
      </c>
      <c r="E38" s="75" t="s">
        <v>9</v>
      </c>
      <c r="F38" s="75" t="s">
        <v>11</v>
      </c>
      <c r="G38" s="75" t="s">
        <v>9</v>
      </c>
      <c r="H38" s="75" t="s">
        <v>9</v>
      </c>
      <c r="I38" s="112" t="s">
        <v>200</v>
      </c>
      <c r="J38" s="135">
        <v>4</v>
      </c>
      <c r="K38" s="178">
        <f t="shared" si="1"/>
        <v>98914</v>
      </c>
      <c r="L38" s="110">
        <v>17985</v>
      </c>
      <c r="M38" s="110">
        <v>2542</v>
      </c>
      <c r="N38" s="110">
        <v>3584</v>
      </c>
      <c r="O38" s="110">
        <v>3154</v>
      </c>
      <c r="P38" s="110">
        <v>1285</v>
      </c>
      <c r="Q38" s="110">
        <v>2140</v>
      </c>
      <c r="R38" s="110">
        <v>2548</v>
      </c>
      <c r="S38" s="110">
        <v>21875</v>
      </c>
      <c r="T38" s="110">
        <v>25847</v>
      </c>
      <c r="U38" s="110">
        <v>1254</v>
      </c>
      <c r="V38" s="110">
        <v>5200</v>
      </c>
      <c r="W38" s="110">
        <v>11500</v>
      </c>
    </row>
    <row r="39" spans="1:23" ht="16.5" customHeight="1" x14ac:dyDescent="0.3">
      <c r="A39" s="88">
        <v>11</v>
      </c>
      <c r="B39" s="88"/>
      <c r="C39" s="73">
        <v>4</v>
      </c>
      <c r="D39" s="74" t="s">
        <v>20</v>
      </c>
      <c r="E39" s="75" t="s">
        <v>9</v>
      </c>
      <c r="F39" s="76">
        <v>0</v>
      </c>
      <c r="G39" s="76">
        <v>0</v>
      </c>
      <c r="H39" s="76">
        <v>0</v>
      </c>
      <c r="I39" s="83" t="s">
        <v>45</v>
      </c>
      <c r="J39" s="134">
        <v>2</v>
      </c>
      <c r="K39" s="174">
        <f t="shared" si="1"/>
        <v>2055346</v>
      </c>
      <c r="L39" s="174">
        <f>L40</f>
        <v>172891</v>
      </c>
      <c r="M39" s="174">
        <f t="shared" ref="M39:W39" si="16">M40</f>
        <v>194612</v>
      </c>
      <c r="N39" s="174">
        <f t="shared" si="16"/>
        <v>140354</v>
      </c>
      <c r="O39" s="174">
        <f t="shared" si="16"/>
        <v>187612</v>
      </c>
      <c r="P39" s="174">
        <f t="shared" si="16"/>
        <v>140754</v>
      </c>
      <c r="Q39" s="174">
        <f t="shared" si="16"/>
        <v>187412</v>
      </c>
      <c r="R39" s="174">
        <f t="shared" si="16"/>
        <v>137454</v>
      </c>
      <c r="S39" s="174">
        <f t="shared" si="16"/>
        <v>190512</v>
      </c>
      <c r="T39" s="174">
        <f t="shared" si="16"/>
        <v>139254</v>
      </c>
      <c r="U39" s="174">
        <f t="shared" si="16"/>
        <v>186812</v>
      </c>
      <c r="V39" s="174">
        <f t="shared" si="16"/>
        <v>141154</v>
      </c>
      <c r="W39" s="174">
        <f t="shared" si="16"/>
        <v>236525</v>
      </c>
    </row>
    <row r="40" spans="1:23" ht="27" customHeight="1" x14ac:dyDescent="0.3">
      <c r="A40" s="88">
        <v>11</v>
      </c>
      <c r="B40" s="88"/>
      <c r="C40" s="73">
        <v>4</v>
      </c>
      <c r="D40" s="74" t="s">
        <v>20</v>
      </c>
      <c r="E40" s="75" t="s">
        <v>9</v>
      </c>
      <c r="F40" s="76">
        <v>2</v>
      </c>
      <c r="G40" s="76">
        <v>0</v>
      </c>
      <c r="H40" s="76">
        <v>0</v>
      </c>
      <c r="I40" s="83" t="s">
        <v>244</v>
      </c>
      <c r="J40" s="134">
        <v>3</v>
      </c>
      <c r="K40" s="174">
        <f t="shared" si="1"/>
        <v>2055346</v>
      </c>
      <c r="L40" s="174">
        <f>SUM(L41:L52)</f>
        <v>172891</v>
      </c>
      <c r="M40" s="174">
        <f t="shared" ref="M40:W40" si="17">SUM(M41:M52)</f>
        <v>194612</v>
      </c>
      <c r="N40" s="174">
        <f t="shared" si="17"/>
        <v>140354</v>
      </c>
      <c r="O40" s="174">
        <f t="shared" si="17"/>
        <v>187612</v>
      </c>
      <c r="P40" s="174">
        <f t="shared" si="17"/>
        <v>140754</v>
      </c>
      <c r="Q40" s="174">
        <f t="shared" si="17"/>
        <v>187412</v>
      </c>
      <c r="R40" s="174">
        <f t="shared" si="17"/>
        <v>137454</v>
      </c>
      <c r="S40" s="174">
        <f t="shared" si="17"/>
        <v>190512</v>
      </c>
      <c r="T40" s="174">
        <f t="shared" si="17"/>
        <v>139254</v>
      </c>
      <c r="U40" s="174">
        <f t="shared" si="17"/>
        <v>186812</v>
      </c>
      <c r="V40" s="174">
        <f t="shared" si="17"/>
        <v>141154</v>
      </c>
      <c r="W40" s="174">
        <f t="shared" si="17"/>
        <v>236525</v>
      </c>
    </row>
    <row r="41" spans="1:23" ht="16.5" customHeight="1" x14ac:dyDescent="0.3">
      <c r="A41" s="88">
        <v>11</v>
      </c>
      <c r="B41" s="88"/>
      <c r="C41" s="73">
        <v>4</v>
      </c>
      <c r="D41" s="74" t="s">
        <v>20</v>
      </c>
      <c r="E41" s="75" t="s">
        <v>9</v>
      </c>
      <c r="F41" s="75" t="s">
        <v>14</v>
      </c>
      <c r="G41" s="75" t="s">
        <v>9</v>
      </c>
      <c r="H41" s="75" t="s">
        <v>11</v>
      </c>
      <c r="I41" s="112" t="s">
        <v>201</v>
      </c>
      <c r="J41" s="135">
        <v>4</v>
      </c>
      <c r="K41" s="178">
        <f t="shared" si="1"/>
        <v>1911996</v>
      </c>
      <c r="L41" s="110">
        <v>153791</v>
      </c>
      <c r="M41" s="110">
        <v>178512</v>
      </c>
      <c r="N41" s="110">
        <v>128754</v>
      </c>
      <c r="O41" s="110">
        <v>178512</v>
      </c>
      <c r="P41" s="110">
        <v>128754</v>
      </c>
      <c r="Q41" s="110">
        <v>178512</v>
      </c>
      <c r="R41" s="110">
        <v>128754</v>
      </c>
      <c r="S41" s="110">
        <v>178512</v>
      </c>
      <c r="T41" s="110">
        <v>128754</v>
      </c>
      <c r="U41" s="110">
        <v>178512</v>
      </c>
      <c r="V41" s="110">
        <v>128754</v>
      </c>
      <c r="W41" s="110">
        <v>221875</v>
      </c>
    </row>
    <row r="42" spans="1:23" ht="30.75" customHeight="1" x14ac:dyDescent="0.3">
      <c r="A42" s="88">
        <v>11</v>
      </c>
      <c r="B42" s="88"/>
      <c r="C42" s="73">
        <v>4</v>
      </c>
      <c r="D42" s="74" t="s">
        <v>20</v>
      </c>
      <c r="E42" s="75" t="s">
        <v>9</v>
      </c>
      <c r="F42" s="75" t="s">
        <v>14</v>
      </c>
      <c r="G42" s="75" t="s">
        <v>9</v>
      </c>
      <c r="H42" s="75" t="s">
        <v>14</v>
      </c>
      <c r="I42" s="112" t="s">
        <v>202</v>
      </c>
      <c r="J42" s="135">
        <v>4</v>
      </c>
      <c r="K42" s="178">
        <f t="shared" si="1"/>
        <v>0</v>
      </c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</row>
    <row r="43" spans="1:23" ht="16.5" customHeight="1" x14ac:dyDescent="0.3">
      <c r="A43" s="88">
        <v>11</v>
      </c>
      <c r="B43" s="88"/>
      <c r="C43" s="73">
        <v>4</v>
      </c>
      <c r="D43" s="74" t="s">
        <v>20</v>
      </c>
      <c r="E43" s="75" t="s">
        <v>9</v>
      </c>
      <c r="F43" s="75" t="s">
        <v>14</v>
      </c>
      <c r="G43" s="75" t="s">
        <v>9</v>
      </c>
      <c r="H43" s="75" t="s">
        <v>20</v>
      </c>
      <c r="I43" s="112" t="s">
        <v>203</v>
      </c>
      <c r="J43" s="135">
        <v>4</v>
      </c>
      <c r="K43" s="178">
        <f t="shared" si="1"/>
        <v>56850</v>
      </c>
      <c r="L43" s="110">
        <v>6500</v>
      </c>
      <c r="M43" s="110">
        <v>5600</v>
      </c>
      <c r="N43" s="110">
        <v>4800</v>
      </c>
      <c r="O43" s="110">
        <v>4500</v>
      </c>
      <c r="P43" s="110">
        <v>5200</v>
      </c>
      <c r="Q43" s="110">
        <v>4700</v>
      </c>
      <c r="R43" s="110">
        <v>4600</v>
      </c>
      <c r="S43" s="110">
        <v>4800</v>
      </c>
      <c r="T43" s="110">
        <v>4100</v>
      </c>
      <c r="U43" s="110">
        <v>5100</v>
      </c>
      <c r="V43" s="110">
        <v>3500</v>
      </c>
      <c r="W43" s="110">
        <v>3450</v>
      </c>
    </row>
    <row r="44" spans="1:23" ht="16.5" customHeight="1" x14ac:dyDescent="0.3">
      <c r="A44" s="88">
        <v>11</v>
      </c>
      <c r="B44" s="88"/>
      <c r="C44" s="73">
        <v>4</v>
      </c>
      <c r="D44" s="74" t="s">
        <v>20</v>
      </c>
      <c r="E44" s="75" t="s">
        <v>9</v>
      </c>
      <c r="F44" s="75" t="s">
        <v>14</v>
      </c>
      <c r="G44" s="75" t="s">
        <v>9</v>
      </c>
      <c r="H44" s="75" t="s">
        <v>27</v>
      </c>
      <c r="I44" s="112" t="s">
        <v>204</v>
      </c>
      <c r="J44" s="135">
        <v>4</v>
      </c>
      <c r="K44" s="178">
        <f t="shared" si="1"/>
        <v>86500</v>
      </c>
      <c r="L44" s="110">
        <v>12600</v>
      </c>
      <c r="M44" s="110">
        <v>10500</v>
      </c>
      <c r="N44" s="110">
        <v>6800</v>
      </c>
      <c r="O44" s="110">
        <v>4600</v>
      </c>
      <c r="P44" s="110">
        <v>6800</v>
      </c>
      <c r="Q44" s="110">
        <v>4200</v>
      </c>
      <c r="R44" s="110">
        <v>4100</v>
      </c>
      <c r="S44" s="110">
        <v>7200</v>
      </c>
      <c r="T44" s="110">
        <v>6400</v>
      </c>
      <c r="U44" s="110">
        <v>3200</v>
      </c>
      <c r="V44" s="110">
        <v>8900</v>
      </c>
      <c r="W44" s="110">
        <v>11200</v>
      </c>
    </row>
    <row r="45" spans="1:23" ht="16.5" customHeight="1" x14ac:dyDescent="0.3">
      <c r="A45" s="88">
        <v>11</v>
      </c>
      <c r="B45" s="88"/>
      <c r="C45" s="73">
        <v>4</v>
      </c>
      <c r="D45" s="74" t="s">
        <v>20</v>
      </c>
      <c r="E45" s="75" t="s">
        <v>9</v>
      </c>
      <c r="F45" s="75" t="s">
        <v>14</v>
      </c>
      <c r="G45" s="75" t="s">
        <v>9</v>
      </c>
      <c r="H45" s="75" t="s">
        <v>33</v>
      </c>
      <c r="I45" s="112" t="s">
        <v>205</v>
      </c>
      <c r="J45" s="135">
        <v>4</v>
      </c>
      <c r="K45" s="178">
        <f t="shared" si="1"/>
        <v>0</v>
      </c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</row>
    <row r="46" spans="1:23" ht="16.5" customHeight="1" x14ac:dyDescent="0.3">
      <c r="A46" s="88">
        <v>11</v>
      </c>
      <c r="B46" s="88"/>
      <c r="C46" s="73">
        <v>4</v>
      </c>
      <c r="D46" s="74" t="s">
        <v>20</v>
      </c>
      <c r="E46" s="75" t="s">
        <v>9</v>
      </c>
      <c r="F46" s="75" t="s">
        <v>14</v>
      </c>
      <c r="G46" s="75" t="s">
        <v>9</v>
      </c>
      <c r="H46" s="75" t="s">
        <v>29</v>
      </c>
      <c r="I46" s="112" t="s">
        <v>206</v>
      </c>
      <c r="J46" s="135">
        <v>4</v>
      </c>
      <c r="K46" s="178">
        <f t="shared" si="1"/>
        <v>0</v>
      </c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</row>
    <row r="47" spans="1:23" ht="16.5" customHeight="1" x14ac:dyDescent="0.3">
      <c r="A47" s="88">
        <v>11</v>
      </c>
      <c r="B47" s="88"/>
      <c r="C47" s="73">
        <v>4</v>
      </c>
      <c r="D47" s="74" t="s">
        <v>20</v>
      </c>
      <c r="E47" s="75" t="s">
        <v>9</v>
      </c>
      <c r="F47" s="75" t="s">
        <v>14</v>
      </c>
      <c r="G47" s="75" t="s">
        <v>9</v>
      </c>
      <c r="H47" s="75" t="s">
        <v>24</v>
      </c>
      <c r="I47" s="112" t="s">
        <v>207</v>
      </c>
      <c r="J47" s="135">
        <v>4</v>
      </c>
      <c r="K47" s="178">
        <f t="shared" si="1"/>
        <v>0</v>
      </c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</row>
    <row r="48" spans="1:23" ht="16.5" customHeight="1" x14ac:dyDescent="0.3">
      <c r="A48" s="88">
        <v>11</v>
      </c>
      <c r="B48" s="88"/>
      <c r="C48" s="73">
        <v>4</v>
      </c>
      <c r="D48" s="74" t="s">
        <v>20</v>
      </c>
      <c r="E48" s="75" t="s">
        <v>9</v>
      </c>
      <c r="F48" s="75" t="s">
        <v>14</v>
      </c>
      <c r="G48" s="75" t="s">
        <v>9</v>
      </c>
      <c r="H48" s="75" t="s">
        <v>31</v>
      </c>
      <c r="I48" s="112" t="s">
        <v>208</v>
      </c>
      <c r="J48" s="135">
        <v>4</v>
      </c>
      <c r="K48" s="178">
        <f t="shared" si="1"/>
        <v>0</v>
      </c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</row>
    <row r="49" spans="1:23" ht="16.5" customHeight="1" x14ac:dyDescent="0.3">
      <c r="A49" s="88">
        <v>11</v>
      </c>
      <c r="B49" s="88"/>
      <c r="C49" s="73">
        <v>4</v>
      </c>
      <c r="D49" s="74" t="s">
        <v>20</v>
      </c>
      <c r="E49" s="75" t="s">
        <v>9</v>
      </c>
      <c r="F49" s="75" t="s">
        <v>14</v>
      </c>
      <c r="G49" s="75" t="s">
        <v>9</v>
      </c>
      <c r="H49" s="75" t="s">
        <v>41</v>
      </c>
      <c r="I49" s="112" t="s">
        <v>209</v>
      </c>
      <c r="J49" s="135">
        <v>4</v>
      </c>
      <c r="K49" s="178">
        <f t="shared" si="1"/>
        <v>0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</row>
    <row r="50" spans="1:23" ht="16.5" customHeight="1" x14ac:dyDescent="0.3">
      <c r="A50" s="88">
        <v>11</v>
      </c>
      <c r="B50" s="88"/>
      <c r="C50" s="73">
        <v>4</v>
      </c>
      <c r="D50" s="74" t="s">
        <v>20</v>
      </c>
      <c r="E50" s="75" t="s">
        <v>9</v>
      </c>
      <c r="F50" s="75" t="s">
        <v>14</v>
      </c>
      <c r="G50" s="75" t="s">
        <v>11</v>
      </c>
      <c r="H50" s="75" t="s">
        <v>9</v>
      </c>
      <c r="I50" s="112" t="s">
        <v>211</v>
      </c>
      <c r="J50" s="135">
        <v>4</v>
      </c>
      <c r="K50" s="178">
        <f t="shared" si="1"/>
        <v>0</v>
      </c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</row>
    <row r="51" spans="1:23" ht="21.75" customHeight="1" x14ac:dyDescent="0.3">
      <c r="A51" s="88">
        <v>11</v>
      </c>
      <c r="B51" s="88"/>
      <c r="C51" s="73">
        <v>4</v>
      </c>
      <c r="D51" s="74" t="s">
        <v>20</v>
      </c>
      <c r="E51" s="75" t="s">
        <v>9</v>
      </c>
      <c r="F51" s="75" t="s">
        <v>14</v>
      </c>
      <c r="G51" s="75" t="s">
        <v>11</v>
      </c>
      <c r="H51" s="75" t="s">
        <v>11</v>
      </c>
      <c r="I51" s="112" t="s">
        <v>210</v>
      </c>
      <c r="J51" s="135">
        <v>4</v>
      </c>
      <c r="K51" s="178">
        <f t="shared" si="1"/>
        <v>0</v>
      </c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</row>
    <row r="52" spans="1:23" ht="16.5" customHeight="1" x14ac:dyDescent="0.3">
      <c r="A52" s="88">
        <v>11</v>
      </c>
      <c r="B52" s="88"/>
      <c r="C52" s="73">
        <v>4</v>
      </c>
      <c r="D52" s="74" t="s">
        <v>20</v>
      </c>
      <c r="E52" s="75" t="s">
        <v>9</v>
      </c>
      <c r="F52" s="75" t="s">
        <v>14</v>
      </c>
      <c r="G52" s="75" t="s">
        <v>11</v>
      </c>
      <c r="H52" s="75" t="s">
        <v>14</v>
      </c>
      <c r="I52" s="112" t="s">
        <v>212</v>
      </c>
      <c r="J52" s="135">
        <v>4</v>
      </c>
      <c r="K52" s="178">
        <f t="shared" si="1"/>
        <v>0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</row>
    <row r="53" spans="1:23" ht="16.5" customHeight="1" x14ac:dyDescent="0.3">
      <c r="A53" s="88">
        <v>11</v>
      </c>
      <c r="B53" s="88"/>
      <c r="C53" s="73">
        <v>4</v>
      </c>
      <c r="D53" s="74" t="s">
        <v>27</v>
      </c>
      <c r="E53" s="75" t="s">
        <v>9</v>
      </c>
      <c r="F53" s="76">
        <v>0</v>
      </c>
      <c r="G53" s="76">
        <v>0</v>
      </c>
      <c r="H53" s="76">
        <v>0</v>
      </c>
      <c r="I53" s="83" t="s">
        <v>58</v>
      </c>
      <c r="J53" s="134">
        <v>2</v>
      </c>
      <c r="K53" s="174">
        <f t="shared" si="1"/>
        <v>316826</v>
      </c>
      <c r="L53" s="174">
        <f>L54</f>
        <v>34900</v>
      </c>
      <c r="M53" s="174">
        <f t="shared" ref="M53:W53" si="18">M54</f>
        <v>39864</v>
      </c>
      <c r="N53" s="174">
        <f t="shared" si="18"/>
        <v>25350</v>
      </c>
      <c r="O53" s="174">
        <f t="shared" si="18"/>
        <v>19550</v>
      </c>
      <c r="P53" s="174">
        <f t="shared" si="18"/>
        <v>30375</v>
      </c>
      <c r="Q53" s="174">
        <f t="shared" si="18"/>
        <v>27450</v>
      </c>
      <c r="R53" s="174">
        <f t="shared" si="18"/>
        <v>24600</v>
      </c>
      <c r="S53" s="174">
        <f t="shared" si="18"/>
        <v>29175</v>
      </c>
      <c r="T53" s="174">
        <f t="shared" si="18"/>
        <v>23240</v>
      </c>
      <c r="U53" s="174">
        <f t="shared" si="18"/>
        <v>22020</v>
      </c>
      <c r="V53" s="174">
        <f t="shared" si="18"/>
        <v>27982</v>
      </c>
      <c r="W53" s="174">
        <f t="shared" si="18"/>
        <v>12320</v>
      </c>
    </row>
    <row r="54" spans="1:23" ht="16.5" customHeight="1" x14ac:dyDescent="0.3">
      <c r="A54" s="88">
        <v>11</v>
      </c>
      <c r="B54" s="88"/>
      <c r="C54" s="73">
        <v>4</v>
      </c>
      <c r="D54" s="74" t="s">
        <v>27</v>
      </c>
      <c r="E54" s="75" t="s">
        <v>9</v>
      </c>
      <c r="F54" s="76">
        <v>2</v>
      </c>
      <c r="G54" s="76">
        <v>0</v>
      </c>
      <c r="H54" s="76">
        <v>0</v>
      </c>
      <c r="I54" s="83" t="s">
        <v>243</v>
      </c>
      <c r="J54" s="136">
        <v>3</v>
      </c>
      <c r="K54" s="175">
        <f t="shared" si="1"/>
        <v>316826</v>
      </c>
      <c r="L54" s="176">
        <f>SUM(L55:L67)</f>
        <v>34900</v>
      </c>
      <c r="M54" s="176">
        <f t="shared" ref="M54:W54" si="19">SUM(M55:M67)</f>
        <v>39864</v>
      </c>
      <c r="N54" s="176">
        <f t="shared" si="19"/>
        <v>25350</v>
      </c>
      <c r="O54" s="176">
        <f t="shared" si="19"/>
        <v>19550</v>
      </c>
      <c r="P54" s="176">
        <f t="shared" si="19"/>
        <v>30375</v>
      </c>
      <c r="Q54" s="176">
        <f t="shared" si="19"/>
        <v>27450</v>
      </c>
      <c r="R54" s="176">
        <f t="shared" si="19"/>
        <v>24600</v>
      </c>
      <c r="S54" s="176">
        <f t="shared" si="19"/>
        <v>29175</v>
      </c>
      <c r="T54" s="176">
        <f t="shared" si="19"/>
        <v>23240</v>
      </c>
      <c r="U54" s="176">
        <f t="shared" si="19"/>
        <v>22020</v>
      </c>
      <c r="V54" s="176">
        <f t="shared" si="19"/>
        <v>27982</v>
      </c>
      <c r="W54" s="176">
        <f t="shared" si="19"/>
        <v>12320</v>
      </c>
    </row>
    <row r="55" spans="1:23" ht="43.5" customHeight="1" x14ac:dyDescent="0.3">
      <c r="A55" s="88">
        <v>11</v>
      </c>
      <c r="B55" s="88"/>
      <c r="C55" s="73">
        <v>4</v>
      </c>
      <c r="D55" s="74" t="s">
        <v>27</v>
      </c>
      <c r="E55" s="75" t="s">
        <v>9</v>
      </c>
      <c r="F55" s="76">
        <v>2</v>
      </c>
      <c r="G55" s="76">
        <v>0</v>
      </c>
      <c r="H55" s="76">
        <v>1</v>
      </c>
      <c r="I55" s="112" t="s">
        <v>213</v>
      </c>
      <c r="J55" s="135">
        <v>4</v>
      </c>
      <c r="K55" s="178">
        <f t="shared" si="1"/>
        <v>259500</v>
      </c>
      <c r="L55" s="110">
        <v>32400</v>
      </c>
      <c r="M55" s="110">
        <v>25800</v>
      </c>
      <c r="N55" s="110">
        <v>24500</v>
      </c>
      <c r="O55" s="110">
        <v>18900</v>
      </c>
      <c r="P55" s="110">
        <v>17800</v>
      </c>
      <c r="Q55" s="110">
        <v>24100</v>
      </c>
      <c r="R55" s="110">
        <v>23600</v>
      </c>
      <c r="S55" s="110">
        <v>18400</v>
      </c>
      <c r="T55" s="110">
        <v>22500</v>
      </c>
      <c r="U55" s="110">
        <v>21700</v>
      </c>
      <c r="V55" s="110">
        <v>17900</v>
      </c>
      <c r="W55" s="110">
        <v>11900</v>
      </c>
    </row>
    <row r="56" spans="1:23" ht="41.25" customHeight="1" x14ac:dyDescent="0.3">
      <c r="A56" s="88">
        <v>11</v>
      </c>
      <c r="B56" s="88"/>
      <c r="C56" s="73">
        <v>4</v>
      </c>
      <c r="D56" s="74" t="s">
        <v>27</v>
      </c>
      <c r="E56" s="75" t="s">
        <v>9</v>
      </c>
      <c r="F56" s="76">
        <v>2</v>
      </c>
      <c r="G56" s="76">
        <v>0</v>
      </c>
      <c r="H56" s="76">
        <v>2</v>
      </c>
      <c r="I56" s="112" t="s">
        <v>214</v>
      </c>
      <c r="J56" s="135">
        <v>4</v>
      </c>
      <c r="K56" s="178">
        <f t="shared" si="1"/>
        <v>3000</v>
      </c>
      <c r="L56" s="110">
        <v>1500</v>
      </c>
      <c r="M56" s="110">
        <v>1500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0">
        <v>0</v>
      </c>
      <c r="V56" s="110">
        <v>0</v>
      </c>
      <c r="W56" s="110">
        <v>0</v>
      </c>
    </row>
    <row r="57" spans="1:23" ht="18.75" customHeight="1" x14ac:dyDescent="0.3">
      <c r="A57" s="88">
        <v>11</v>
      </c>
      <c r="B57" s="88"/>
      <c r="C57" s="73">
        <v>4</v>
      </c>
      <c r="D57" s="74" t="s">
        <v>27</v>
      </c>
      <c r="E57" s="75" t="s">
        <v>9</v>
      </c>
      <c r="F57" s="76">
        <v>2</v>
      </c>
      <c r="G57" s="76">
        <v>0</v>
      </c>
      <c r="H57" s="76">
        <v>3</v>
      </c>
      <c r="I57" s="112" t="s">
        <v>215</v>
      </c>
      <c r="J57" s="135">
        <v>4</v>
      </c>
      <c r="K57" s="178">
        <f t="shared" si="1"/>
        <v>0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</row>
    <row r="58" spans="1:23" ht="32.25" customHeight="1" x14ac:dyDescent="0.3">
      <c r="A58" s="88">
        <v>11</v>
      </c>
      <c r="B58" s="88"/>
      <c r="C58" s="73">
        <v>4</v>
      </c>
      <c r="D58" s="74" t="s">
        <v>27</v>
      </c>
      <c r="E58" s="75" t="s">
        <v>9</v>
      </c>
      <c r="F58" s="76">
        <v>2</v>
      </c>
      <c r="G58" s="76">
        <v>0</v>
      </c>
      <c r="H58" s="76">
        <v>4</v>
      </c>
      <c r="I58" s="112" t="s">
        <v>216</v>
      </c>
      <c r="J58" s="135">
        <v>4</v>
      </c>
      <c r="K58" s="178">
        <f t="shared" si="1"/>
        <v>0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</row>
    <row r="59" spans="1:23" ht="20.25" customHeight="1" x14ac:dyDescent="0.3">
      <c r="A59" s="88">
        <v>11</v>
      </c>
      <c r="B59" s="88"/>
      <c r="C59" s="73">
        <v>4</v>
      </c>
      <c r="D59" s="74" t="s">
        <v>27</v>
      </c>
      <c r="E59" s="75" t="s">
        <v>9</v>
      </c>
      <c r="F59" s="76">
        <v>2</v>
      </c>
      <c r="G59" s="76">
        <v>0</v>
      </c>
      <c r="H59" s="76">
        <v>5</v>
      </c>
      <c r="I59" s="112" t="s">
        <v>217</v>
      </c>
      <c r="J59" s="135">
        <v>4</v>
      </c>
      <c r="K59" s="178">
        <f t="shared" si="1"/>
        <v>0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</row>
    <row r="60" spans="1:23" ht="39.75" customHeight="1" x14ac:dyDescent="0.3">
      <c r="A60" s="88">
        <v>11</v>
      </c>
      <c r="B60" s="88"/>
      <c r="C60" s="73">
        <v>4</v>
      </c>
      <c r="D60" s="74" t="s">
        <v>27</v>
      </c>
      <c r="E60" s="75" t="s">
        <v>9</v>
      </c>
      <c r="F60" s="76">
        <v>2</v>
      </c>
      <c r="G60" s="76">
        <v>0</v>
      </c>
      <c r="H60" s="76">
        <v>6</v>
      </c>
      <c r="I60" s="112" t="s">
        <v>218</v>
      </c>
      <c r="J60" s="135">
        <v>4</v>
      </c>
      <c r="K60" s="178">
        <f t="shared" si="1"/>
        <v>8560</v>
      </c>
      <c r="L60" s="110">
        <v>1000</v>
      </c>
      <c r="M60" s="110">
        <v>980</v>
      </c>
      <c r="N60" s="110">
        <v>850</v>
      </c>
      <c r="O60" s="110">
        <v>650</v>
      </c>
      <c r="P60" s="110">
        <v>700</v>
      </c>
      <c r="Q60" s="110">
        <v>500</v>
      </c>
      <c r="R60" s="110">
        <v>1000</v>
      </c>
      <c r="S60" s="110">
        <v>900</v>
      </c>
      <c r="T60" s="110">
        <v>740</v>
      </c>
      <c r="U60" s="110">
        <v>320</v>
      </c>
      <c r="V60" s="110">
        <v>500</v>
      </c>
      <c r="W60" s="110">
        <v>420</v>
      </c>
    </row>
    <row r="61" spans="1:23" s="99" customFormat="1" ht="26.25" customHeight="1" x14ac:dyDescent="0.3">
      <c r="A61" s="88">
        <v>11</v>
      </c>
      <c r="B61" s="88"/>
      <c r="C61" s="77">
        <v>4</v>
      </c>
      <c r="D61" s="78" t="s">
        <v>27</v>
      </c>
      <c r="E61" s="79" t="s">
        <v>9</v>
      </c>
      <c r="F61" s="93">
        <v>2</v>
      </c>
      <c r="G61" s="93">
        <v>0</v>
      </c>
      <c r="H61" s="93">
        <v>7</v>
      </c>
      <c r="I61" s="112" t="s">
        <v>219</v>
      </c>
      <c r="J61" s="135">
        <v>4</v>
      </c>
      <c r="K61" s="178">
        <f t="shared" si="1"/>
        <v>0</v>
      </c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</row>
    <row r="62" spans="1:23" ht="16.5" customHeight="1" x14ac:dyDescent="0.3">
      <c r="A62" s="88">
        <v>11</v>
      </c>
      <c r="B62" s="88"/>
      <c r="C62" s="73">
        <v>4</v>
      </c>
      <c r="D62" s="74" t="s">
        <v>27</v>
      </c>
      <c r="E62" s="75" t="s">
        <v>9</v>
      </c>
      <c r="F62" s="76">
        <v>2</v>
      </c>
      <c r="G62" s="76">
        <v>0</v>
      </c>
      <c r="H62" s="76">
        <v>8</v>
      </c>
      <c r="I62" s="112" t="s">
        <v>220</v>
      </c>
      <c r="J62" s="135">
        <v>4</v>
      </c>
      <c r="K62" s="178">
        <f t="shared" si="1"/>
        <v>45766</v>
      </c>
      <c r="L62" s="110"/>
      <c r="M62" s="110">
        <v>11584</v>
      </c>
      <c r="N62" s="110"/>
      <c r="O62" s="110"/>
      <c r="P62" s="110">
        <v>11875</v>
      </c>
      <c r="Q62" s="110">
        <v>2850</v>
      </c>
      <c r="R62" s="110"/>
      <c r="S62" s="110">
        <v>9875</v>
      </c>
      <c r="T62" s="110"/>
      <c r="U62" s="110"/>
      <c r="V62" s="110">
        <v>9582</v>
      </c>
      <c r="W62" s="110"/>
    </row>
    <row r="63" spans="1:23" ht="16.5" customHeight="1" x14ac:dyDescent="0.3">
      <c r="A63" s="88">
        <v>11</v>
      </c>
      <c r="B63" s="88"/>
      <c r="C63" s="73">
        <v>4</v>
      </c>
      <c r="D63" s="74" t="s">
        <v>27</v>
      </c>
      <c r="E63" s="75" t="s">
        <v>9</v>
      </c>
      <c r="F63" s="76">
        <v>2</v>
      </c>
      <c r="G63" s="76">
        <v>0</v>
      </c>
      <c r="H63" s="76">
        <v>9</v>
      </c>
      <c r="I63" s="112" t="s">
        <v>221</v>
      </c>
      <c r="J63" s="135">
        <v>4</v>
      </c>
      <c r="K63" s="178">
        <f t="shared" si="1"/>
        <v>0</v>
      </c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</row>
    <row r="64" spans="1:23" ht="16.5" customHeight="1" x14ac:dyDescent="0.3">
      <c r="A64" s="88">
        <v>11</v>
      </c>
      <c r="B64" s="88"/>
      <c r="C64" s="73">
        <v>4</v>
      </c>
      <c r="D64" s="74" t="s">
        <v>27</v>
      </c>
      <c r="E64" s="75" t="s">
        <v>9</v>
      </c>
      <c r="F64" s="76">
        <v>2</v>
      </c>
      <c r="G64" s="76">
        <v>1</v>
      </c>
      <c r="H64" s="76">
        <v>0</v>
      </c>
      <c r="I64" s="112" t="s">
        <v>222</v>
      </c>
      <c r="J64" s="135">
        <v>4</v>
      </c>
      <c r="K64" s="178">
        <f t="shared" si="1"/>
        <v>0</v>
      </c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</row>
    <row r="65" spans="1:23" ht="16.5" customHeight="1" x14ac:dyDescent="0.3">
      <c r="A65" s="88">
        <v>11</v>
      </c>
      <c r="B65" s="88"/>
      <c r="C65" s="73">
        <v>4</v>
      </c>
      <c r="D65" s="74" t="s">
        <v>27</v>
      </c>
      <c r="E65" s="75" t="s">
        <v>9</v>
      </c>
      <c r="F65" s="76">
        <v>2</v>
      </c>
      <c r="G65" s="76">
        <v>1</v>
      </c>
      <c r="H65" s="76">
        <v>1</v>
      </c>
      <c r="I65" s="112" t="s">
        <v>66</v>
      </c>
      <c r="J65" s="135">
        <v>4</v>
      </c>
      <c r="K65" s="178">
        <f t="shared" si="1"/>
        <v>0</v>
      </c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</row>
    <row r="66" spans="1:23" ht="16.5" customHeight="1" x14ac:dyDescent="0.3">
      <c r="A66" s="88">
        <v>11</v>
      </c>
      <c r="B66" s="88"/>
      <c r="C66" s="73">
        <v>4</v>
      </c>
      <c r="D66" s="74" t="s">
        <v>27</v>
      </c>
      <c r="E66" s="75" t="s">
        <v>9</v>
      </c>
      <c r="F66" s="76">
        <v>2</v>
      </c>
      <c r="G66" s="76">
        <v>1</v>
      </c>
      <c r="H66" s="76">
        <v>2</v>
      </c>
      <c r="I66" s="112" t="s">
        <v>67</v>
      </c>
      <c r="J66" s="135">
        <v>4</v>
      </c>
      <c r="K66" s="178">
        <f t="shared" si="1"/>
        <v>0</v>
      </c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</row>
    <row r="67" spans="1:23" ht="16.5" customHeight="1" x14ac:dyDescent="0.3">
      <c r="A67" s="88">
        <v>11</v>
      </c>
      <c r="B67" s="88"/>
      <c r="C67" s="73">
        <v>4</v>
      </c>
      <c r="D67" s="74" t="s">
        <v>27</v>
      </c>
      <c r="E67" s="75" t="s">
        <v>9</v>
      </c>
      <c r="F67" s="76">
        <v>2</v>
      </c>
      <c r="G67" s="76">
        <v>1</v>
      </c>
      <c r="H67" s="76">
        <v>3</v>
      </c>
      <c r="I67" s="112" t="s">
        <v>68</v>
      </c>
      <c r="J67" s="135">
        <v>4</v>
      </c>
      <c r="K67" s="178">
        <f t="shared" si="1"/>
        <v>0</v>
      </c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</row>
    <row r="68" spans="1:23" ht="16.5" customHeight="1" x14ac:dyDescent="0.3">
      <c r="A68" s="88">
        <v>11</v>
      </c>
      <c r="B68" s="88"/>
      <c r="C68" s="73">
        <v>4</v>
      </c>
      <c r="D68" s="74" t="s">
        <v>33</v>
      </c>
      <c r="E68" s="75" t="s">
        <v>9</v>
      </c>
      <c r="F68" s="76">
        <v>0</v>
      </c>
      <c r="G68" s="76">
        <v>0</v>
      </c>
      <c r="H68" s="76">
        <v>0</v>
      </c>
      <c r="I68" s="83" t="s">
        <v>69</v>
      </c>
      <c r="J68" s="134">
        <v>2</v>
      </c>
      <c r="K68" s="174">
        <f t="shared" si="1"/>
        <v>0</v>
      </c>
      <c r="L68" s="174">
        <f>SUM(L69:L72)</f>
        <v>0</v>
      </c>
      <c r="M68" s="174">
        <f t="shared" ref="M68:W68" si="20">SUM(M69:M72)</f>
        <v>0</v>
      </c>
      <c r="N68" s="174">
        <f t="shared" si="20"/>
        <v>0</v>
      </c>
      <c r="O68" s="174">
        <f t="shared" si="20"/>
        <v>0</v>
      </c>
      <c r="P68" s="174">
        <f t="shared" si="20"/>
        <v>0</v>
      </c>
      <c r="Q68" s="174">
        <f t="shared" si="20"/>
        <v>0</v>
      </c>
      <c r="R68" s="174">
        <f t="shared" si="20"/>
        <v>0</v>
      </c>
      <c r="S68" s="174">
        <f t="shared" si="20"/>
        <v>0</v>
      </c>
      <c r="T68" s="174">
        <f t="shared" si="20"/>
        <v>0</v>
      </c>
      <c r="U68" s="174">
        <f t="shared" si="20"/>
        <v>0</v>
      </c>
      <c r="V68" s="174">
        <f t="shared" si="20"/>
        <v>0</v>
      </c>
      <c r="W68" s="174">
        <f t="shared" si="20"/>
        <v>0</v>
      </c>
    </row>
    <row r="69" spans="1:23" ht="16.5" customHeight="1" x14ac:dyDescent="0.3">
      <c r="A69" s="88">
        <v>11</v>
      </c>
      <c r="B69" s="88"/>
      <c r="C69" s="73">
        <v>4</v>
      </c>
      <c r="D69" s="74" t="s">
        <v>33</v>
      </c>
      <c r="E69" s="75" t="s">
        <v>9</v>
      </c>
      <c r="F69" s="76">
        <v>2</v>
      </c>
      <c r="G69" s="76">
        <v>0</v>
      </c>
      <c r="H69" s="76">
        <v>0</v>
      </c>
      <c r="I69" s="112" t="s">
        <v>245</v>
      </c>
      <c r="J69" s="135">
        <v>4</v>
      </c>
      <c r="K69" s="178">
        <f t="shared" si="1"/>
        <v>0</v>
      </c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</row>
    <row r="70" spans="1:23" ht="16.5" customHeight="1" x14ac:dyDescent="0.3">
      <c r="A70" s="88">
        <v>11</v>
      </c>
      <c r="B70" s="88"/>
      <c r="C70" s="73">
        <v>4</v>
      </c>
      <c r="D70" s="74" t="s">
        <v>33</v>
      </c>
      <c r="E70" s="75" t="s">
        <v>9</v>
      </c>
      <c r="F70" s="76">
        <v>4</v>
      </c>
      <c r="G70" s="76">
        <v>0</v>
      </c>
      <c r="H70" s="76">
        <v>0</v>
      </c>
      <c r="I70" s="112" t="s">
        <v>248</v>
      </c>
      <c r="J70" s="135">
        <v>4</v>
      </c>
      <c r="K70" s="178">
        <f t="shared" si="1"/>
        <v>0</v>
      </c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</row>
    <row r="71" spans="1:23" ht="23.25" customHeight="1" x14ac:dyDescent="0.3">
      <c r="A71" s="88">
        <v>11</v>
      </c>
      <c r="B71" s="88"/>
      <c r="C71" s="73">
        <v>4</v>
      </c>
      <c r="D71" s="74" t="s">
        <v>33</v>
      </c>
      <c r="E71" s="75" t="s">
        <v>9</v>
      </c>
      <c r="F71" s="76">
        <v>6</v>
      </c>
      <c r="G71" s="76">
        <v>0</v>
      </c>
      <c r="H71" s="76">
        <v>0</v>
      </c>
      <c r="I71" s="112" t="s">
        <v>246</v>
      </c>
      <c r="J71" s="135">
        <v>4</v>
      </c>
      <c r="K71" s="178">
        <f t="shared" si="1"/>
        <v>0</v>
      </c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</row>
    <row r="72" spans="1:23" ht="16.5" customHeight="1" x14ac:dyDescent="0.3">
      <c r="A72" s="88">
        <v>11</v>
      </c>
      <c r="B72" s="88"/>
      <c r="C72" s="73">
        <v>4</v>
      </c>
      <c r="D72" s="74" t="s">
        <v>33</v>
      </c>
      <c r="E72" s="75" t="s">
        <v>9</v>
      </c>
      <c r="F72" s="76">
        <v>8</v>
      </c>
      <c r="G72" s="76">
        <v>0</v>
      </c>
      <c r="H72" s="76">
        <v>0</v>
      </c>
      <c r="I72" s="112" t="s">
        <v>247</v>
      </c>
      <c r="J72" s="135">
        <v>4</v>
      </c>
      <c r="K72" s="178">
        <f t="shared" si="1"/>
        <v>0</v>
      </c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</row>
    <row r="73" spans="1:23" ht="48.75" customHeight="1" x14ac:dyDescent="0.3">
      <c r="A73" s="88">
        <v>11</v>
      </c>
      <c r="B73" s="88"/>
      <c r="C73" s="73">
        <v>4</v>
      </c>
      <c r="D73" s="74" t="s">
        <v>41</v>
      </c>
      <c r="E73" s="75" t="s">
        <v>9</v>
      </c>
      <c r="F73" s="76">
        <v>0</v>
      </c>
      <c r="G73" s="76">
        <v>0</v>
      </c>
      <c r="H73" s="76">
        <v>0</v>
      </c>
      <c r="I73" s="83" t="s">
        <v>70</v>
      </c>
      <c r="J73" s="134">
        <v>2</v>
      </c>
      <c r="K73" s="174">
        <f t="shared" si="1"/>
        <v>0</v>
      </c>
      <c r="L73" s="174">
        <f>L74</f>
        <v>0</v>
      </c>
      <c r="M73" s="174">
        <f t="shared" ref="M73:W73" si="21">M74</f>
        <v>0</v>
      </c>
      <c r="N73" s="174">
        <f t="shared" si="21"/>
        <v>0</v>
      </c>
      <c r="O73" s="174">
        <f t="shared" si="21"/>
        <v>0</v>
      </c>
      <c r="P73" s="174">
        <f t="shared" si="21"/>
        <v>0</v>
      </c>
      <c r="Q73" s="174">
        <f t="shared" si="21"/>
        <v>0</v>
      </c>
      <c r="R73" s="174">
        <f t="shared" si="21"/>
        <v>0</v>
      </c>
      <c r="S73" s="174">
        <f t="shared" si="21"/>
        <v>0</v>
      </c>
      <c r="T73" s="174">
        <f t="shared" si="21"/>
        <v>0</v>
      </c>
      <c r="U73" s="174">
        <f t="shared" si="21"/>
        <v>0</v>
      </c>
      <c r="V73" s="174">
        <f t="shared" si="21"/>
        <v>0</v>
      </c>
      <c r="W73" s="174">
        <f t="shared" si="21"/>
        <v>0</v>
      </c>
    </row>
    <row r="74" spans="1:23" ht="39.75" customHeight="1" x14ac:dyDescent="0.3">
      <c r="A74" s="88">
        <v>11</v>
      </c>
      <c r="B74" s="88"/>
      <c r="C74" s="73">
        <v>4</v>
      </c>
      <c r="D74" s="74" t="s">
        <v>41</v>
      </c>
      <c r="E74" s="75" t="s">
        <v>9</v>
      </c>
      <c r="F74" s="76">
        <v>1</v>
      </c>
      <c r="G74" s="76">
        <v>0</v>
      </c>
      <c r="H74" s="76">
        <v>0</v>
      </c>
      <c r="I74" s="112" t="s">
        <v>223</v>
      </c>
      <c r="J74" s="135">
        <v>4</v>
      </c>
      <c r="K74" s="178">
        <f t="shared" ref="K74:K137" si="22">SUM(L74:W74)</f>
        <v>0</v>
      </c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</row>
    <row r="75" spans="1:23" ht="16.5" customHeight="1" x14ac:dyDescent="0.3">
      <c r="A75" s="88">
        <v>11</v>
      </c>
      <c r="B75" s="88"/>
      <c r="C75" s="73">
        <v>5</v>
      </c>
      <c r="D75" s="74" t="s">
        <v>9</v>
      </c>
      <c r="E75" s="75" t="s">
        <v>9</v>
      </c>
      <c r="F75" s="76">
        <v>0</v>
      </c>
      <c r="G75" s="76">
        <v>0</v>
      </c>
      <c r="H75" s="76">
        <v>0</v>
      </c>
      <c r="I75" s="83" t="s">
        <v>71</v>
      </c>
      <c r="J75" s="134">
        <v>1</v>
      </c>
      <c r="K75" s="174">
        <f t="shared" si="22"/>
        <v>0</v>
      </c>
      <c r="L75" s="174">
        <f>L76+L82</f>
        <v>0</v>
      </c>
      <c r="M75" s="174">
        <f t="shared" ref="M75:W75" si="23">M76+M82</f>
        <v>0</v>
      </c>
      <c r="N75" s="174">
        <f t="shared" si="23"/>
        <v>0</v>
      </c>
      <c r="O75" s="174">
        <f t="shared" si="23"/>
        <v>0</v>
      </c>
      <c r="P75" s="174">
        <f t="shared" si="23"/>
        <v>0</v>
      </c>
      <c r="Q75" s="174">
        <f t="shared" si="23"/>
        <v>0</v>
      </c>
      <c r="R75" s="174">
        <f t="shared" si="23"/>
        <v>0</v>
      </c>
      <c r="S75" s="174">
        <f t="shared" si="23"/>
        <v>0</v>
      </c>
      <c r="T75" s="174">
        <f t="shared" si="23"/>
        <v>0</v>
      </c>
      <c r="U75" s="174">
        <f t="shared" si="23"/>
        <v>0</v>
      </c>
      <c r="V75" s="174">
        <f t="shared" si="23"/>
        <v>0</v>
      </c>
      <c r="W75" s="174">
        <f t="shared" si="23"/>
        <v>0</v>
      </c>
    </row>
    <row r="76" spans="1:23" ht="16.5" customHeight="1" x14ac:dyDescent="0.3">
      <c r="A76" s="88">
        <v>11</v>
      </c>
      <c r="B76" s="88"/>
      <c r="C76" s="73">
        <v>5</v>
      </c>
      <c r="D76" s="74" t="s">
        <v>11</v>
      </c>
      <c r="E76" s="75" t="s">
        <v>9</v>
      </c>
      <c r="F76" s="76">
        <v>0</v>
      </c>
      <c r="G76" s="76">
        <v>0</v>
      </c>
      <c r="H76" s="76">
        <v>0</v>
      </c>
      <c r="I76" s="83" t="s">
        <v>72</v>
      </c>
      <c r="J76" s="134">
        <v>2</v>
      </c>
      <c r="K76" s="174">
        <f t="shared" si="22"/>
        <v>0</v>
      </c>
      <c r="L76" s="174">
        <f>SUM(L77:L81)</f>
        <v>0</v>
      </c>
      <c r="M76" s="174">
        <f t="shared" ref="M76:W76" si="24">SUM(M77:M81)</f>
        <v>0</v>
      </c>
      <c r="N76" s="174">
        <f t="shared" si="24"/>
        <v>0</v>
      </c>
      <c r="O76" s="174">
        <f t="shared" si="24"/>
        <v>0</v>
      </c>
      <c r="P76" s="174">
        <f t="shared" si="24"/>
        <v>0</v>
      </c>
      <c r="Q76" s="174">
        <f t="shared" si="24"/>
        <v>0</v>
      </c>
      <c r="R76" s="174">
        <f t="shared" si="24"/>
        <v>0</v>
      </c>
      <c r="S76" s="174">
        <f t="shared" si="24"/>
        <v>0</v>
      </c>
      <c r="T76" s="174">
        <f t="shared" si="24"/>
        <v>0</v>
      </c>
      <c r="U76" s="174">
        <f t="shared" si="24"/>
        <v>0</v>
      </c>
      <c r="V76" s="174">
        <f t="shared" si="24"/>
        <v>0</v>
      </c>
      <c r="W76" s="174">
        <f t="shared" si="24"/>
        <v>0</v>
      </c>
    </row>
    <row r="77" spans="1:23" ht="49.5" customHeight="1" x14ac:dyDescent="0.3">
      <c r="A77" s="88">
        <v>11</v>
      </c>
      <c r="B77" s="88"/>
      <c r="C77" s="73">
        <v>5</v>
      </c>
      <c r="D77" s="74" t="s">
        <v>11</v>
      </c>
      <c r="E77" s="75" t="s">
        <v>9</v>
      </c>
      <c r="F77" s="76">
        <v>1</v>
      </c>
      <c r="G77" s="76">
        <v>0</v>
      </c>
      <c r="H77" s="76">
        <v>0</v>
      </c>
      <c r="I77" s="112" t="s">
        <v>224</v>
      </c>
      <c r="J77" s="135">
        <v>4</v>
      </c>
      <c r="K77" s="178">
        <f t="shared" si="22"/>
        <v>0</v>
      </c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</row>
    <row r="78" spans="1:23" ht="33" customHeight="1" x14ac:dyDescent="0.3">
      <c r="A78" s="88">
        <v>11</v>
      </c>
      <c r="B78" s="88"/>
      <c r="C78" s="73">
        <v>5</v>
      </c>
      <c r="D78" s="74" t="s">
        <v>11</v>
      </c>
      <c r="E78" s="75" t="s">
        <v>9</v>
      </c>
      <c r="F78" s="76">
        <v>2</v>
      </c>
      <c r="G78" s="76">
        <v>0</v>
      </c>
      <c r="H78" s="76">
        <v>0</v>
      </c>
      <c r="I78" s="112" t="s">
        <v>163</v>
      </c>
      <c r="J78" s="135">
        <v>4</v>
      </c>
      <c r="K78" s="178">
        <f t="shared" si="22"/>
        <v>0</v>
      </c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</row>
    <row r="79" spans="1:23" ht="21" customHeight="1" x14ac:dyDescent="0.3">
      <c r="A79" s="88">
        <v>11</v>
      </c>
      <c r="B79" s="88"/>
      <c r="C79" s="73">
        <v>5</v>
      </c>
      <c r="D79" s="74" t="s">
        <v>11</v>
      </c>
      <c r="E79" s="75" t="s">
        <v>9</v>
      </c>
      <c r="F79" s="76">
        <v>3</v>
      </c>
      <c r="G79" s="76">
        <v>0</v>
      </c>
      <c r="H79" s="76">
        <v>0</v>
      </c>
      <c r="I79" s="112" t="s">
        <v>225</v>
      </c>
      <c r="J79" s="135">
        <v>4</v>
      </c>
      <c r="K79" s="178">
        <f t="shared" si="22"/>
        <v>0</v>
      </c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</row>
    <row r="80" spans="1:23" ht="16.5" customHeight="1" x14ac:dyDescent="0.3">
      <c r="A80" s="88">
        <v>11</v>
      </c>
      <c r="B80" s="88"/>
      <c r="C80" s="73">
        <v>5</v>
      </c>
      <c r="D80" s="74" t="s">
        <v>11</v>
      </c>
      <c r="E80" s="75" t="s">
        <v>9</v>
      </c>
      <c r="F80" s="76">
        <v>4</v>
      </c>
      <c r="G80" s="76">
        <v>0</v>
      </c>
      <c r="H80" s="76">
        <v>0</v>
      </c>
      <c r="I80" s="112" t="s">
        <v>226</v>
      </c>
      <c r="J80" s="135">
        <v>4</v>
      </c>
      <c r="K80" s="178">
        <f t="shared" si="22"/>
        <v>0</v>
      </c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</row>
    <row r="81" spans="1:23" ht="16.5" customHeight="1" x14ac:dyDescent="0.3">
      <c r="A81" s="88">
        <v>11</v>
      </c>
      <c r="B81" s="88"/>
      <c r="C81" s="73">
        <v>5</v>
      </c>
      <c r="D81" s="74" t="s">
        <v>11</v>
      </c>
      <c r="E81" s="75" t="s">
        <v>9</v>
      </c>
      <c r="F81" s="76" t="s">
        <v>33</v>
      </c>
      <c r="G81" s="76">
        <v>0</v>
      </c>
      <c r="H81" s="76">
        <v>0</v>
      </c>
      <c r="I81" s="112" t="s">
        <v>250</v>
      </c>
      <c r="J81" s="135">
        <v>4</v>
      </c>
      <c r="K81" s="178">
        <f t="shared" si="22"/>
        <v>0</v>
      </c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</row>
    <row r="82" spans="1:23" ht="46.5" customHeight="1" x14ac:dyDescent="0.3">
      <c r="A82" s="88">
        <v>11</v>
      </c>
      <c r="B82" s="88"/>
      <c r="C82" s="73">
        <v>5</v>
      </c>
      <c r="D82" s="74" t="s">
        <v>41</v>
      </c>
      <c r="E82" s="75" t="s">
        <v>9</v>
      </c>
      <c r="F82" s="76">
        <v>0</v>
      </c>
      <c r="G82" s="76">
        <v>0</v>
      </c>
      <c r="H82" s="76">
        <v>0</v>
      </c>
      <c r="I82" s="83" t="s">
        <v>227</v>
      </c>
      <c r="J82" s="134">
        <v>2</v>
      </c>
      <c r="K82" s="174">
        <f t="shared" si="22"/>
        <v>0</v>
      </c>
      <c r="L82" s="174">
        <f>L83</f>
        <v>0</v>
      </c>
      <c r="M82" s="174">
        <f t="shared" ref="M82:W82" si="25">M83</f>
        <v>0</v>
      </c>
      <c r="N82" s="174">
        <f t="shared" si="25"/>
        <v>0</v>
      </c>
      <c r="O82" s="174">
        <f t="shared" si="25"/>
        <v>0</v>
      </c>
      <c r="P82" s="174">
        <f t="shared" si="25"/>
        <v>0</v>
      </c>
      <c r="Q82" s="174">
        <f t="shared" si="25"/>
        <v>0</v>
      </c>
      <c r="R82" s="174">
        <f t="shared" si="25"/>
        <v>0</v>
      </c>
      <c r="S82" s="174">
        <f t="shared" si="25"/>
        <v>0</v>
      </c>
      <c r="T82" s="174">
        <f t="shared" si="25"/>
        <v>0</v>
      </c>
      <c r="U82" s="174">
        <f t="shared" si="25"/>
        <v>0</v>
      </c>
      <c r="V82" s="174">
        <f t="shared" si="25"/>
        <v>0</v>
      </c>
      <c r="W82" s="174">
        <f t="shared" si="25"/>
        <v>0</v>
      </c>
    </row>
    <row r="83" spans="1:23" ht="38.25" customHeight="1" x14ac:dyDescent="0.3">
      <c r="A83" s="88">
        <v>11</v>
      </c>
      <c r="B83" s="88"/>
      <c r="C83" s="73">
        <v>5</v>
      </c>
      <c r="D83" s="74" t="s">
        <v>41</v>
      </c>
      <c r="E83" s="75" t="s">
        <v>9</v>
      </c>
      <c r="F83" s="76">
        <v>1</v>
      </c>
      <c r="G83" s="76">
        <v>0</v>
      </c>
      <c r="H83" s="76">
        <v>0</v>
      </c>
      <c r="I83" s="112" t="s">
        <v>228</v>
      </c>
      <c r="J83" s="135">
        <v>4</v>
      </c>
      <c r="K83" s="178">
        <f t="shared" si="22"/>
        <v>0</v>
      </c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</row>
    <row r="84" spans="1:23" ht="15.75" customHeight="1" x14ac:dyDescent="0.3">
      <c r="A84" s="88">
        <v>11</v>
      </c>
      <c r="B84" s="88"/>
      <c r="C84" s="73">
        <v>6</v>
      </c>
      <c r="D84" s="74" t="s">
        <v>9</v>
      </c>
      <c r="E84" s="75" t="s">
        <v>9</v>
      </c>
      <c r="F84" s="76">
        <v>0</v>
      </c>
      <c r="G84" s="76">
        <v>0</v>
      </c>
      <c r="H84" s="76">
        <v>0</v>
      </c>
      <c r="I84" s="83" t="s">
        <v>76</v>
      </c>
      <c r="J84" s="134">
        <v>1</v>
      </c>
      <c r="K84" s="174">
        <f t="shared" si="22"/>
        <v>34140</v>
      </c>
      <c r="L84" s="174">
        <f>L85+L100+L108+L111</f>
        <v>4978</v>
      </c>
      <c r="M84" s="174">
        <f t="shared" ref="M84:W84" si="26">M85+M100+M108+M111</f>
        <v>0</v>
      </c>
      <c r="N84" s="174">
        <f t="shared" si="26"/>
        <v>4978</v>
      </c>
      <c r="O84" s="174">
        <f t="shared" si="26"/>
        <v>0</v>
      </c>
      <c r="P84" s="174">
        <f t="shared" si="26"/>
        <v>4978</v>
      </c>
      <c r="Q84" s="174">
        <f t="shared" si="26"/>
        <v>2124</v>
      </c>
      <c r="R84" s="174">
        <f t="shared" si="26"/>
        <v>4978</v>
      </c>
      <c r="S84" s="174">
        <f t="shared" si="26"/>
        <v>0</v>
      </c>
      <c r="T84" s="174">
        <f t="shared" si="26"/>
        <v>6102</v>
      </c>
      <c r="U84" s="174">
        <f t="shared" si="26"/>
        <v>0</v>
      </c>
      <c r="V84" s="174">
        <f t="shared" si="26"/>
        <v>2502</v>
      </c>
      <c r="W84" s="174">
        <f t="shared" si="26"/>
        <v>3500</v>
      </c>
    </row>
    <row r="85" spans="1:23" ht="15.75" customHeight="1" x14ac:dyDescent="0.3">
      <c r="A85" s="88">
        <v>11</v>
      </c>
      <c r="B85" s="88"/>
      <c r="C85" s="73">
        <v>6</v>
      </c>
      <c r="D85" s="74" t="s">
        <v>11</v>
      </c>
      <c r="E85" s="75" t="s">
        <v>9</v>
      </c>
      <c r="F85" s="76">
        <v>0</v>
      </c>
      <c r="G85" s="76">
        <v>0</v>
      </c>
      <c r="H85" s="76">
        <v>0</v>
      </c>
      <c r="I85" s="83" t="s">
        <v>251</v>
      </c>
      <c r="J85" s="134">
        <v>2</v>
      </c>
      <c r="K85" s="174">
        <f t="shared" si="22"/>
        <v>34140</v>
      </c>
      <c r="L85" s="174">
        <f>SUM(L86:L99)</f>
        <v>4978</v>
      </c>
      <c r="M85" s="174">
        <f t="shared" ref="M85:W85" si="27">SUM(M86:M99)</f>
        <v>0</v>
      </c>
      <c r="N85" s="174">
        <f t="shared" si="27"/>
        <v>4978</v>
      </c>
      <c r="O85" s="174">
        <f t="shared" si="27"/>
        <v>0</v>
      </c>
      <c r="P85" s="174">
        <f t="shared" si="27"/>
        <v>4978</v>
      </c>
      <c r="Q85" s="174">
        <f t="shared" si="27"/>
        <v>2124</v>
      </c>
      <c r="R85" s="174">
        <f t="shared" si="27"/>
        <v>4978</v>
      </c>
      <c r="S85" s="174">
        <f t="shared" si="27"/>
        <v>0</v>
      </c>
      <c r="T85" s="174">
        <f t="shared" si="27"/>
        <v>6102</v>
      </c>
      <c r="U85" s="174">
        <f t="shared" si="27"/>
        <v>0</v>
      </c>
      <c r="V85" s="174">
        <f t="shared" si="27"/>
        <v>2502</v>
      </c>
      <c r="W85" s="174">
        <f t="shared" si="27"/>
        <v>3500</v>
      </c>
    </row>
    <row r="86" spans="1:23" ht="30" customHeight="1" x14ac:dyDescent="0.3">
      <c r="A86" s="88">
        <v>11</v>
      </c>
      <c r="B86" s="88"/>
      <c r="C86" s="73">
        <v>6</v>
      </c>
      <c r="D86" s="73">
        <v>1</v>
      </c>
      <c r="E86" s="76">
        <v>0</v>
      </c>
      <c r="F86" s="76">
        <v>5</v>
      </c>
      <c r="G86" s="76">
        <v>0</v>
      </c>
      <c r="H86" s="76">
        <v>0</v>
      </c>
      <c r="I86" s="112" t="s">
        <v>231</v>
      </c>
      <c r="J86" s="135">
        <v>4</v>
      </c>
      <c r="K86" s="178">
        <f t="shared" si="22"/>
        <v>0</v>
      </c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</row>
    <row r="87" spans="1:23" ht="31.5" customHeight="1" x14ac:dyDescent="0.3">
      <c r="A87" s="88">
        <v>11</v>
      </c>
      <c r="B87" s="88"/>
      <c r="C87" s="73">
        <v>6</v>
      </c>
      <c r="D87" s="73">
        <v>1</v>
      </c>
      <c r="E87" s="76">
        <v>0</v>
      </c>
      <c r="F87" s="76">
        <v>6</v>
      </c>
      <c r="G87" s="76">
        <v>0</v>
      </c>
      <c r="H87" s="76">
        <v>0</v>
      </c>
      <c r="I87" s="112" t="s">
        <v>232</v>
      </c>
      <c r="J87" s="135">
        <v>4</v>
      </c>
      <c r="K87" s="178">
        <f t="shared" si="22"/>
        <v>15524</v>
      </c>
      <c r="L87" s="110">
        <v>2854</v>
      </c>
      <c r="M87" s="110"/>
      <c r="N87" s="110">
        <v>2854</v>
      </c>
      <c r="O87" s="110"/>
      <c r="P87" s="110">
        <v>2854</v>
      </c>
      <c r="Q87" s="110"/>
      <c r="R87" s="110">
        <v>2854</v>
      </c>
      <c r="S87" s="110"/>
      <c r="T87" s="110">
        <v>2854</v>
      </c>
      <c r="U87" s="110"/>
      <c r="V87" s="110">
        <v>1254</v>
      </c>
      <c r="W87" s="110"/>
    </row>
    <row r="88" spans="1:23" ht="33" customHeight="1" x14ac:dyDescent="0.3">
      <c r="A88" s="88">
        <v>11</v>
      </c>
      <c r="B88" s="88"/>
      <c r="C88" s="73">
        <v>6</v>
      </c>
      <c r="D88" s="73">
        <v>1</v>
      </c>
      <c r="E88" s="76">
        <v>1</v>
      </c>
      <c r="F88" s="76">
        <v>0</v>
      </c>
      <c r="G88" s="76">
        <v>0</v>
      </c>
      <c r="H88" s="76">
        <v>0</v>
      </c>
      <c r="I88" s="112" t="s">
        <v>233</v>
      </c>
      <c r="J88" s="135">
        <v>4</v>
      </c>
      <c r="K88" s="178">
        <f t="shared" si="22"/>
        <v>0</v>
      </c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</row>
    <row r="89" spans="1:23" ht="21" customHeight="1" x14ac:dyDescent="0.3">
      <c r="A89" s="88">
        <v>11</v>
      </c>
      <c r="B89" s="88"/>
      <c r="C89" s="73">
        <v>6</v>
      </c>
      <c r="D89" s="73">
        <v>1</v>
      </c>
      <c r="E89" s="76">
        <v>1</v>
      </c>
      <c r="F89" s="76">
        <v>1</v>
      </c>
      <c r="G89" s="76">
        <v>0</v>
      </c>
      <c r="H89" s="76">
        <v>0</v>
      </c>
      <c r="I89" s="112" t="s">
        <v>78</v>
      </c>
      <c r="J89" s="135">
        <v>4</v>
      </c>
      <c r="K89" s="178">
        <f t="shared" si="22"/>
        <v>0</v>
      </c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</row>
    <row r="90" spans="1:23" ht="21" customHeight="1" x14ac:dyDescent="0.3">
      <c r="A90" s="88">
        <v>11</v>
      </c>
      <c r="B90" s="88"/>
      <c r="C90" s="73">
        <v>6</v>
      </c>
      <c r="D90" s="73">
        <v>1</v>
      </c>
      <c r="E90" s="76">
        <v>1</v>
      </c>
      <c r="F90" s="76">
        <v>2</v>
      </c>
      <c r="G90" s="76">
        <v>0</v>
      </c>
      <c r="H90" s="76">
        <v>0</v>
      </c>
      <c r="I90" s="112" t="s">
        <v>79</v>
      </c>
      <c r="J90" s="135">
        <v>4</v>
      </c>
      <c r="K90" s="178">
        <f t="shared" si="22"/>
        <v>18616</v>
      </c>
      <c r="L90" s="110">
        <v>2124</v>
      </c>
      <c r="M90" s="110"/>
      <c r="N90" s="110">
        <v>2124</v>
      </c>
      <c r="O90" s="110"/>
      <c r="P90" s="110">
        <v>2124</v>
      </c>
      <c r="Q90" s="110">
        <v>2124</v>
      </c>
      <c r="R90" s="110">
        <v>2124</v>
      </c>
      <c r="S90" s="110"/>
      <c r="T90" s="110">
        <v>3248</v>
      </c>
      <c r="U90" s="110"/>
      <c r="V90" s="110">
        <v>1248</v>
      </c>
      <c r="W90" s="110">
        <v>3500</v>
      </c>
    </row>
    <row r="91" spans="1:23" ht="21" customHeight="1" x14ac:dyDescent="0.3">
      <c r="A91" s="88">
        <v>11</v>
      </c>
      <c r="B91" s="88"/>
      <c r="C91" s="73">
        <v>6</v>
      </c>
      <c r="D91" s="73">
        <v>1</v>
      </c>
      <c r="E91" s="76">
        <v>1</v>
      </c>
      <c r="F91" s="76">
        <v>3</v>
      </c>
      <c r="G91" s="76">
        <v>0</v>
      </c>
      <c r="H91" s="76">
        <v>0</v>
      </c>
      <c r="I91" s="112" t="s">
        <v>80</v>
      </c>
      <c r="J91" s="135">
        <v>4</v>
      </c>
      <c r="K91" s="178">
        <f t="shared" si="22"/>
        <v>0</v>
      </c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</row>
    <row r="92" spans="1:23" ht="21" customHeight="1" x14ac:dyDescent="0.3">
      <c r="A92" s="88">
        <v>11</v>
      </c>
      <c r="B92" s="88"/>
      <c r="C92" s="73">
        <v>6</v>
      </c>
      <c r="D92" s="73">
        <v>1</v>
      </c>
      <c r="E92" s="76">
        <v>1</v>
      </c>
      <c r="F92" s="76">
        <v>4</v>
      </c>
      <c r="G92" s="76">
        <v>0</v>
      </c>
      <c r="H92" s="76">
        <v>0</v>
      </c>
      <c r="I92" s="112" t="s">
        <v>81</v>
      </c>
      <c r="J92" s="135">
        <v>4</v>
      </c>
      <c r="K92" s="178">
        <f t="shared" si="22"/>
        <v>0</v>
      </c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</row>
    <row r="93" spans="1:23" ht="21" customHeight="1" x14ac:dyDescent="0.3">
      <c r="A93" s="88">
        <v>11</v>
      </c>
      <c r="B93" s="88"/>
      <c r="C93" s="73">
        <v>6</v>
      </c>
      <c r="D93" s="73">
        <v>1</v>
      </c>
      <c r="E93" s="76">
        <v>1</v>
      </c>
      <c r="F93" s="76">
        <v>7</v>
      </c>
      <c r="G93" s="76">
        <v>0</v>
      </c>
      <c r="H93" s="76">
        <v>0</v>
      </c>
      <c r="I93" s="112" t="s">
        <v>234</v>
      </c>
      <c r="J93" s="135">
        <v>4</v>
      </c>
      <c r="K93" s="178">
        <f t="shared" si="22"/>
        <v>0</v>
      </c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</row>
    <row r="94" spans="1:23" ht="21" customHeight="1" x14ac:dyDescent="0.3">
      <c r="A94" s="88">
        <v>11</v>
      </c>
      <c r="B94" s="88"/>
      <c r="C94" s="73">
        <v>6</v>
      </c>
      <c r="D94" s="73">
        <v>1</v>
      </c>
      <c r="E94" s="76">
        <v>1</v>
      </c>
      <c r="F94" s="76">
        <v>8</v>
      </c>
      <c r="G94" s="76">
        <v>0</v>
      </c>
      <c r="H94" s="76">
        <v>0</v>
      </c>
      <c r="I94" s="112" t="s">
        <v>164</v>
      </c>
      <c r="J94" s="135">
        <v>4</v>
      </c>
      <c r="K94" s="178">
        <f t="shared" si="22"/>
        <v>0</v>
      </c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</row>
    <row r="95" spans="1:23" ht="45" customHeight="1" x14ac:dyDescent="0.3">
      <c r="A95" s="88">
        <v>11</v>
      </c>
      <c r="B95" s="88"/>
      <c r="C95" s="73">
        <v>6</v>
      </c>
      <c r="D95" s="73">
        <v>1</v>
      </c>
      <c r="E95" s="76">
        <v>2</v>
      </c>
      <c r="F95" s="76">
        <v>1</v>
      </c>
      <c r="G95" s="76">
        <v>0</v>
      </c>
      <c r="H95" s="76">
        <v>0</v>
      </c>
      <c r="I95" s="112" t="s">
        <v>82</v>
      </c>
      <c r="J95" s="135">
        <v>4</v>
      </c>
      <c r="K95" s="178">
        <f t="shared" si="22"/>
        <v>0</v>
      </c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</row>
    <row r="96" spans="1:23" ht="45" customHeight="1" x14ac:dyDescent="0.3">
      <c r="A96" s="88">
        <v>11</v>
      </c>
      <c r="B96" s="88"/>
      <c r="C96" s="73">
        <v>6</v>
      </c>
      <c r="D96" s="73">
        <v>1</v>
      </c>
      <c r="E96" s="76">
        <v>2</v>
      </c>
      <c r="F96" s="76">
        <v>4</v>
      </c>
      <c r="G96" s="76">
        <v>0</v>
      </c>
      <c r="H96" s="76">
        <v>0</v>
      </c>
      <c r="I96" s="112" t="s">
        <v>252</v>
      </c>
      <c r="J96" s="135">
        <v>4</v>
      </c>
      <c r="K96" s="178">
        <f t="shared" si="22"/>
        <v>0</v>
      </c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</row>
    <row r="97" spans="1:23" ht="22.5" customHeight="1" x14ac:dyDescent="0.3">
      <c r="A97" s="88">
        <v>11</v>
      </c>
      <c r="B97" s="88"/>
      <c r="C97" s="73">
        <v>6</v>
      </c>
      <c r="D97" s="73">
        <v>1</v>
      </c>
      <c r="E97" s="76">
        <v>2</v>
      </c>
      <c r="F97" s="76">
        <v>6</v>
      </c>
      <c r="G97" s="76">
        <v>0</v>
      </c>
      <c r="H97" s="76">
        <v>0</v>
      </c>
      <c r="I97" s="112" t="s">
        <v>254</v>
      </c>
      <c r="J97" s="135">
        <v>4</v>
      </c>
      <c r="K97" s="178">
        <f t="shared" si="22"/>
        <v>0</v>
      </c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</row>
    <row r="98" spans="1:23" ht="22.5" customHeight="1" x14ac:dyDescent="0.3">
      <c r="A98" s="88">
        <v>11</v>
      </c>
      <c r="B98" s="88"/>
      <c r="C98" s="73">
        <v>6</v>
      </c>
      <c r="D98" s="73">
        <v>1</v>
      </c>
      <c r="E98" s="76">
        <v>2</v>
      </c>
      <c r="F98" s="76">
        <v>7</v>
      </c>
      <c r="G98" s="76">
        <v>0</v>
      </c>
      <c r="H98" s="76">
        <v>0</v>
      </c>
      <c r="I98" s="112" t="s">
        <v>253</v>
      </c>
      <c r="J98" s="135">
        <v>4</v>
      </c>
      <c r="K98" s="178">
        <f t="shared" si="22"/>
        <v>0</v>
      </c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</row>
    <row r="99" spans="1:23" ht="18.75" customHeight="1" x14ac:dyDescent="0.3">
      <c r="A99" s="88">
        <v>11</v>
      </c>
      <c r="B99" s="88"/>
      <c r="C99" s="73">
        <v>6</v>
      </c>
      <c r="D99" s="73">
        <v>1</v>
      </c>
      <c r="E99" s="76">
        <v>2</v>
      </c>
      <c r="F99" s="76">
        <v>9</v>
      </c>
      <c r="G99" s="76">
        <v>0</v>
      </c>
      <c r="H99" s="76">
        <v>0</v>
      </c>
      <c r="I99" s="112" t="s">
        <v>83</v>
      </c>
      <c r="J99" s="135">
        <v>4</v>
      </c>
      <c r="K99" s="178">
        <f t="shared" si="22"/>
        <v>0</v>
      </c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</row>
    <row r="100" spans="1:23" ht="15.75" customHeight="1" x14ac:dyDescent="0.3">
      <c r="A100" s="88">
        <v>11</v>
      </c>
      <c r="B100" s="88"/>
      <c r="C100" s="73">
        <v>6</v>
      </c>
      <c r="D100" s="74" t="s">
        <v>14</v>
      </c>
      <c r="E100" s="75" t="s">
        <v>9</v>
      </c>
      <c r="F100" s="76">
        <v>0</v>
      </c>
      <c r="G100" s="76">
        <v>0</v>
      </c>
      <c r="H100" s="76">
        <v>0</v>
      </c>
      <c r="I100" s="83" t="s">
        <v>255</v>
      </c>
      <c r="J100" s="134">
        <v>2</v>
      </c>
      <c r="K100" s="174">
        <f t="shared" si="22"/>
        <v>0</v>
      </c>
      <c r="L100" s="174">
        <f>SUM(L101:L107)</f>
        <v>0</v>
      </c>
      <c r="M100" s="174">
        <f t="shared" ref="M100:W100" si="28">SUM(M101:M107)</f>
        <v>0</v>
      </c>
      <c r="N100" s="174">
        <f t="shared" si="28"/>
        <v>0</v>
      </c>
      <c r="O100" s="174">
        <f t="shared" si="28"/>
        <v>0</v>
      </c>
      <c r="P100" s="174">
        <f t="shared" si="28"/>
        <v>0</v>
      </c>
      <c r="Q100" s="174">
        <f t="shared" si="28"/>
        <v>0</v>
      </c>
      <c r="R100" s="174">
        <f t="shared" si="28"/>
        <v>0</v>
      </c>
      <c r="S100" s="174">
        <f t="shared" si="28"/>
        <v>0</v>
      </c>
      <c r="T100" s="174">
        <f t="shared" si="28"/>
        <v>0</v>
      </c>
      <c r="U100" s="174">
        <f t="shared" si="28"/>
        <v>0</v>
      </c>
      <c r="V100" s="174">
        <f t="shared" si="28"/>
        <v>0</v>
      </c>
      <c r="W100" s="174">
        <f t="shared" si="28"/>
        <v>0</v>
      </c>
    </row>
    <row r="101" spans="1:23" ht="24" customHeight="1" x14ac:dyDescent="0.3">
      <c r="A101" s="88">
        <v>11</v>
      </c>
      <c r="B101" s="88"/>
      <c r="C101" s="73">
        <v>6</v>
      </c>
      <c r="D101" s="73" t="s">
        <v>14</v>
      </c>
      <c r="E101" s="76">
        <v>0</v>
      </c>
      <c r="F101" s="76">
        <v>1</v>
      </c>
      <c r="G101" s="76">
        <v>0</v>
      </c>
      <c r="H101" s="76">
        <v>0</v>
      </c>
      <c r="I101" s="112" t="s">
        <v>256</v>
      </c>
      <c r="J101" s="135">
        <v>4</v>
      </c>
      <c r="K101" s="178">
        <f t="shared" si="22"/>
        <v>0</v>
      </c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</row>
    <row r="102" spans="1:23" ht="24" customHeight="1" x14ac:dyDescent="0.3">
      <c r="A102" s="88">
        <v>11</v>
      </c>
      <c r="B102" s="88"/>
      <c r="C102" s="73">
        <v>6</v>
      </c>
      <c r="D102" s="73" t="s">
        <v>14</v>
      </c>
      <c r="E102" s="76">
        <v>0</v>
      </c>
      <c r="F102" s="76">
        <v>2</v>
      </c>
      <c r="G102" s="76">
        <v>0</v>
      </c>
      <c r="H102" s="76">
        <v>0</v>
      </c>
      <c r="I102" s="112" t="s">
        <v>257</v>
      </c>
      <c r="J102" s="135">
        <v>4</v>
      </c>
      <c r="K102" s="178">
        <f t="shared" si="22"/>
        <v>0</v>
      </c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</row>
    <row r="103" spans="1:23" ht="24" customHeight="1" x14ac:dyDescent="0.3">
      <c r="A103" s="88">
        <v>11</v>
      </c>
      <c r="B103" s="88"/>
      <c r="C103" s="73">
        <v>6</v>
      </c>
      <c r="D103" s="73" t="s">
        <v>14</v>
      </c>
      <c r="E103" s="76">
        <v>0</v>
      </c>
      <c r="F103" s="76">
        <v>3</v>
      </c>
      <c r="G103" s="76">
        <v>0</v>
      </c>
      <c r="H103" s="76">
        <v>0</v>
      </c>
      <c r="I103" s="112" t="s">
        <v>258</v>
      </c>
      <c r="J103" s="135">
        <v>4</v>
      </c>
      <c r="K103" s="178">
        <f t="shared" si="22"/>
        <v>0</v>
      </c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</row>
    <row r="104" spans="1:23" ht="24" customHeight="1" x14ac:dyDescent="0.3">
      <c r="A104" s="88">
        <v>11</v>
      </c>
      <c r="B104" s="88"/>
      <c r="C104" s="73">
        <v>6</v>
      </c>
      <c r="D104" s="73" t="s">
        <v>14</v>
      </c>
      <c r="E104" s="76">
        <v>0</v>
      </c>
      <c r="F104" s="76">
        <v>4</v>
      </c>
      <c r="G104" s="76">
        <v>0</v>
      </c>
      <c r="H104" s="76">
        <v>0</v>
      </c>
      <c r="I104" s="112" t="s">
        <v>259</v>
      </c>
      <c r="J104" s="135">
        <v>4</v>
      </c>
      <c r="K104" s="178">
        <f t="shared" si="22"/>
        <v>0</v>
      </c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</row>
    <row r="105" spans="1:23" ht="24" customHeight="1" x14ac:dyDescent="0.3">
      <c r="A105" s="88">
        <v>11</v>
      </c>
      <c r="B105" s="88"/>
      <c r="C105" s="73">
        <v>6</v>
      </c>
      <c r="D105" s="73" t="s">
        <v>14</v>
      </c>
      <c r="E105" s="76">
        <v>0</v>
      </c>
      <c r="F105" s="76">
        <v>5</v>
      </c>
      <c r="G105" s="76">
        <v>0</v>
      </c>
      <c r="H105" s="76">
        <v>0</v>
      </c>
      <c r="I105" s="112" t="s">
        <v>260</v>
      </c>
      <c r="J105" s="135">
        <v>4</v>
      </c>
      <c r="K105" s="178">
        <f t="shared" si="22"/>
        <v>0</v>
      </c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</row>
    <row r="106" spans="1:23" ht="24" customHeight="1" x14ac:dyDescent="0.3">
      <c r="A106" s="88">
        <v>11</v>
      </c>
      <c r="B106" s="88"/>
      <c r="C106" s="73">
        <v>6</v>
      </c>
      <c r="D106" s="73" t="s">
        <v>14</v>
      </c>
      <c r="E106" s="76">
        <v>0</v>
      </c>
      <c r="F106" s="76">
        <v>6</v>
      </c>
      <c r="G106" s="76">
        <v>0</v>
      </c>
      <c r="H106" s="76">
        <v>0</v>
      </c>
      <c r="I106" s="112" t="s">
        <v>261</v>
      </c>
      <c r="J106" s="135">
        <v>4</v>
      </c>
      <c r="K106" s="178">
        <f t="shared" si="22"/>
        <v>0</v>
      </c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</row>
    <row r="107" spans="1:23" ht="24" customHeight="1" x14ac:dyDescent="0.3">
      <c r="A107" s="88">
        <v>11</v>
      </c>
      <c r="B107" s="88"/>
      <c r="C107" s="73">
        <v>6</v>
      </c>
      <c r="D107" s="73" t="s">
        <v>14</v>
      </c>
      <c r="E107" s="76">
        <v>0</v>
      </c>
      <c r="F107" s="76">
        <v>7</v>
      </c>
      <c r="G107" s="76">
        <v>0</v>
      </c>
      <c r="H107" s="76">
        <v>0</v>
      </c>
      <c r="I107" s="112" t="s">
        <v>262</v>
      </c>
      <c r="J107" s="135">
        <v>4</v>
      </c>
      <c r="K107" s="178">
        <f t="shared" si="22"/>
        <v>0</v>
      </c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</row>
    <row r="108" spans="1:23" ht="24" customHeight="1" x14ac:dyDescent="0.3">
      <c r="A108" s="88">
        <v>11</v>
      </c>
      <c r="B108" s="88"/>
      <c r="C108" s="73">
        <v>6</v>
      </c>
      <c r="D108" s="74" t="s">
        <v>20</v>
      </c>
      <c r="E108" s="75" t="s">
        <v>9</v>
      </c>
      <c r="F108" s="76">
        <v>0</v>
      </c>
      <c r="G108" s="76">
        <v>0</v>
      </c>
      <c r="H108" s="76">
        <v>0</v>
      </c>
      <c r="I108" s="83" t="s">
        <v>263</v>
      </c>
      <c r="J108" s="134">
        <v>2</v>
      </c>
      <c r="K108" s="174">
        <f t="shared" si="22"/>
        <v>0</v>
      </c>
      <c r="L108" s="174">
        <f>SUM(L109:L110)</f>
        <v>0</v>
      </c>
      <c r="M108" s="174">
        <f t="shared" ref="M108:W108" si="29">SUM(M109:M110)</f>
        <v>0</v>
      </c>
      <c r="N108" s="174">
        <f t="shared" si="29"/>
        <v>0</v>
      </c>
      <c r="O108" s="174">
        <f t="shared" si="29"/>
        <v>0</v>
      </c>
      <c r="P108" s="174">
        <f t="shared" si="29"/>
        <v>0</v>
      </c>
      <c r="Q108" s="174">
        <f t="shared" si="29"/>
        <v>0</v>
      </c>
      <c r="R108" s="174">
        <f t="shared" si="29"/>
        <v>0</v>
      </c>
      <c r="S108" s="174">
        <f t="shared" si="29"/>
        <v>0</v>
      </c>
      <c r="T108" s="174">
        <f t="shared" si="29"/>
        <v>0</v>
      </c>
      <c r="U108" s="174">
        <f t="shared" si="29"/>
        <v>0</v>
      </c>
      <c r="V108" s="174">
        <f t="shared" si="29"/>
        <v>0</v>
      </c>
      <c r="W108" s="174">
        <f t="shared" si="29"/>
        <v>0</v>
      </c>
    </row>
    <row r="109" spans="1:23" ht="24" customHeight="1" x14ac:dyDescent="0.3">
      <c r="A109" s="88">
        <v>11</v>
      </c>
      <c r="B109" s="88"/>
      <c r="C109" s="73">
        <v>6</v>
      </c>
      <c r="D109" s="74" t="s">
        <v>20</v>
      </c>
      <c r="E109" s="76">
        <v>0</v>
      </c>
      <c r="F109" s="76">
        <v>1</v>
      </c>
      <c r="G109" s="76">
        <v>0</v>
      </c>
      <c r="H109" s="76">
        <v>0</v>
      </c>
      <c r="I109" s="112" t="s">
        <v>229</v>
      </c>
      <c r="J109" s="135">
        <v>4</v>
      </c>
      <c r="K109" s="178">
        <f t="shared" si="22"/>
        <v>0</v>
      </c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</row>
    <row r="110" spans="1:23" ht="24" customHeight="1" x14ac:dyDescent="0.3">
      <c r="A110" s="88">
        <v>11</v>
      </c>
      <c r="B110" s="88"/>
      <c r="C110" s="73">
        <v>6</v>
      </c>
      <c r="D110" s="74" t="s">
        <v>20</v>
      </c>
      <c r="E110" s="76">
        <v>0</v>
      </c>
      <c r="F110" s="76">
        <v>2</v>
      </c>
      <c r="G110" s="76">
        <v>0</v>
      </c>
      <c r="H110" s="76">
        <v>0</v>
      </c>
      <c r="I110" s="112" t="s">
        <v>230</v>
      </c>
      <c r="J110" s="135">
        <v>4</v>
      </c>
      <c r="K110" s="178">
        <f t="shared" si="22"/>
        <v>0</v>
      </c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</row>
    <row r="111" spans="1:23" ht="54.75" customHeight="1" x14ac:dyDescent="0.3">
      <c r="A111" s="88">
        <v>11</v>
      </c>
      <c r="B111" s="88"/>
      <c r="C111" s="73">
        <v>6</v>
      </c>
      <c r="D111" s="74" t="s">
        <v>41</v>
      </c>
      <c r="E111" s="75" t="s">
        <v>9</v>
      </c>
      <c r="F111" s="76">
        <v>0</v>
      </c>
      <c r="G111" s="76">
        <v>0</v>
      </c>
      <c r="H111" s="76">
        <v>0</v>
      </c>
      <c r="I111" s="83" t="s">
        <v>235</v>
      </c>
      <c r="J111" s="134">
        <v>2</v>
      </c>
      <c r="K111" s="174">
        <f t="shared" si="22"/>
        <v>0</v>
      </c>
      <c r="L111" s="174">
        <f>L112</f>
        <v>0</v>
      </c>
      <c r="M111" s="174">
        <f t="shared" ref="M111:W111" si="30">M112</f>
        <v>0</v>
      </c>
      <c r="N111" s="174">
        <f t="shared" si="30"/>
        <v>0</v>
      </c>
      <c r="O111" s="174">
        <f t="shared" si="30"/>
        <v>0</v>
      </c>
      <c r="P111" s="174">
        <f t="shared" si="30"/>
        <v>0</v>
      </c>
      <c r="Q111" s="174">
        <f t="shared" si="30"/>
        <v>0</v>
      </c>
      <c r="R111" s="174">
        <f t="shared" si="30"/>
        <v>0</v>
      </c>
      <c r="S111" s="174">
        <f t="shared" si="30"/>
        <v>0</v>
      </c>
      <c r="T111" s="174">
        <f t="shared" si="30"/>
        <v>0</v>
      </c>
      <c r="U111" s="174">
        <f t="shared" si="30"/>
        <v>0</v>
      </c>
      <c r="V111" s="174">
        <f t="shared" si="30"/>
        <v>0</v>
      </c>
      <c r="W111" s="174">
        <f t="shared" si="30"/>
        <v>0</v>
      </c>
    </row>
    <row r="112" spans="1:23" ht="52.5" customHeight="1" x14ac:dyDescent="0.3">
      <c r="A112" s="88">
        <v>11</v>
      </c>
      <c r="B112" s="88"/>
      <c r="C112" s="73">
        <v>6</v>
      </c>
      <c r="D112" s="74" t="s">
        <v>41</v>
      </c>
      <c r="E112" s="75" t="s">
        <v>9</v>
      </c>
      <c r="F112" s="76">
        <v>1</v>
      </c>
      <c r="G112" s="76">
        <v>0</v>
      </c>
      <c r="H112" s="76">
        <v>0</v>
      </c>
      <c r="I112" s="112" t="s">
        <v>236</v>
      </c>
      <c r="J112" s="135">
        <v>4</v>
      </c>
      <c r="K112" s="178">
        <f t="shared" si="22"/>
        <v>0</v>
      </c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</row>
    <row r="113" spans="1:23" ht="15" customHeight="1" x14ac:dyDescent="0.3">
      <c r="A113" s="86">
        <v>14</v>
      </c>
      <c r="B113" s="140" t="s">
        <v>172</v>
      </c>
      <c r="D113" s="141"/>
      <c r="E113" s="141"/>
      <c r="F113" s="141"/>
      <c r="G113" s="141"/>
      <c r="H113" s="141"/>
      <c r="I113" s="149"/>
      <c r="J113" s="134">
        <v>0</v>
      </c>
      <c r="K113" s="174">
        <f t="shared" si="22"/>
        <v>1165870</v>
      </c>
      <c r="L113" s="174">
        <f>L114</f>
        <v>248750</v>
      </c>
      <c r="M113" s="174">
        <f t="shared" ref="M113:W113" si="31">M114</f>
        <v>201584</v>
      </c>
      <c r="N113" s="174">
        <f t="shared" si="31"/>
        <v>286548</v>
      </c>
      <c r="O113" s="174">
        <f t="shared" si="31"/>
        <v>38950</v>
      </c>
      <c r="P113" s="174">
        <f t="shared" si="31"/>
        <v>38950</v>
      </c>
      <c r="Q113" s="174">
        <f t="shared" si="31"/>
        <v>38950</v>
      </c>
      <c r="R113" s="174">
        <f t="shared" si="31"/>
        <v>38950</v>
      </c>
      <c r="S113" s="174">
        <f t="shared" si="31"/>
        <v>38950</v>
      </c>
      <c r="T113" s="174">
        <f t="shared" si="31"/>
        <v>38950</v>
      </c>
      <c r="U113" s="174">
        <f t="shared" si="31"/>
        <v>38950</v>
      </c>
      <c r="V113" s="174">
        <f t="shared" si="31"/>
        <v>38950</v>
      </c>
      <c r="W113" s="174">
        <f t="shared" si="31"/>
        <v>117388</v>
      </c>
    </row>
    <row r="114" spans="1:23" ht="22.5" customHeight="1" x14ac:dyDescent="0.3">
      <c r="A114" s="88">
        <v>14</v>
      </c>
      <c r="B114" s="88"/>
      <c r="C114" s="73">
        <v>7</v>
      </c>
      <c r="D114" s="74" t="s">
        <v>9</v>
      </c>
      <c r="E114" s="75" t="s">
        <v>9</v>
      </c>
      <c r="F114" s="76">
        <v>0</v>
      </c>
      <c r="G114" s="76">
        <v>0</v>
      </c>
      <c r="H114" s="76">
        <v>0</v>
      </c>
      <c r="I114" s="83" t="s">
        <v>291</v>
      </c>
      <c r="J114" s="134">
        <v>1</v>
      </c>
      <c r="K114" s="174">
        <f t="shared" si="22"/>
        <v>1165870</v>
      </c>
      <c r="L114" s="174">
        <f>L115+L118+L120+L123</f>
        <v>248750</v>
      </c>
      <c r="M114" s="174">
        <f t="shared" ref="M114:W114" si="32">M115+M118+M120+M123</f>
        <v>201584</v>
      </c>
      <c r="N114" s="174">
        <f t="shared" si="32"/>
        <v>286548</v>
      </c>
      <c r="O114" s="174">
        <f t="shared" si="32"/>
        <v>38950</v>
      </c>
      <c r="P114" s="174">
        <f t="shared" si="32"/>
        <v>38950</v>
      </c>
      <c r="Q114" s="174">
        <f t="shared" si="32"/>
        <v>38950</v>
      </c>
      <c r="R114" s="174">
        <f t="shared" si="32"/>
        <v>38950</v>
      </c>
      <c r="S114" s="174">
        <f t="shared" si="32"/>
        <v>38950</v>
      </c>
      <c r="T114" s="174">
        <f t="shared" si="32"/>
        <v>38950</v>
      </c>
      <c r="U114" s="174">
        <f t="shared" si="32"/>
        <v>38950</v>
      </c>
      <c r="V114" s="174">
        <f t="shared" si="32"/>
        <v>38950</v>
      </c>
      <c r="W114" s="174">
        <f t="shared" si="32"/>
        <v>117388</v>
      </c>
    </row>
    <row r="115" spans="1:23" ht="22.5" customHeight="1" x14ac:dyDescent="0.3">
      <c r="A115" s="88">
        <v>14</v>
      </c>
      <c r="B115" s="88"/>
      <c r="C115" s="73">
        <v>7</v>
      </c>
      <c r="D115" s="74" t="s">
        <v>11</v>
      </c>
      <c r="E115" s="75" t="s">
        <v>9</v>
      </c>
      <c r="F115" s="76">
        <v>0</v>
      </c>
      <c r="G115" s="76">
        <v>0</v>
      </c>
      <c r="H115" s="76">
        <v>0</v>
      </c>
      <c r="I115" s="83" t="s">
        <v>264</v>
      </c>
      <c r="J115" s="134">
        <v>2</v>
      </c>
      <c r="K115" s="174">
        <f t="shared" si="22"/>
        <v>0</v>
      </c>
      <c r="L115" s="174">
        <f>L116</f>
        <v>0</v>
      </c>
      <c r="M115" s="174">
        <f t="shared" ref="M115:W116" si="33">M116</f>
        <v>0</v>
      </c>
      <c r="N115" s="174">
        <f t="shared" si="33"/>
        <v>0</v>
      </c>
      <c r="O115" s="174">
        <f t="shared" si="33"/>
        <v>0</v>
      </c>
      <c r="P115" s="174">
        <f t="shared" si="33"/>
        <v>0</v>
      </c>
      <c r="Q115" s="174">
        <f t="shared" si="33"/>
        <v>0</v>
      </c>
      <c r="R115" s="174">
        <f t="shared" si="33"/>
        <v>0</v>
      </c>
      <c r="S115" s="174">
        <f t="shared" si="33"/>
        <v>0</v>
      </c>
      <c r="T115" s="174">
        <f t="shared" si="33"/>
        <v>0</v>
      </c>
      <c r="U115" s="174">
        <f t="shared" si="33"/>
        <v>0</v>
      </c>
      <c r="V115" s="174">
        <f t="shared" si="33"/>
        <v>0</v>
      </c>
      <c r="W115" s="174">
        <f t="shared" si="33"/>
        <v>0</v>
      </c>
    </row>
    <row r="116" spans="1:23" ht="29.25" customHeight="1" x14ac:dyDescent="0.3">
      <c r="A116" s="88">
        <v>14</v>
      </c>
      <c r="B116" s="88"/>
      <c r="C116" s="73">
        <v>7</v>
      </c>
      <c r="D116" s="73">
        <v>1</v>
      </c>
      <c r="E116" s="76">
        <v>0</v>
      </c>
      <c r="F116" s="76">
        <v>2</v>
      </c>
      <c r="G116" s="76">
        <v>0</v>
      </c>
      <c r="H116" s="76">
        <v>0</v>
      </c>
      <c r="I116" s="83" t="s">
        <v>85</v>
      </c>
      <c r="J116" s="134">
        <v>3</v>
      </c>
      <c r="K116" s="174">
        <f t="shared" si="22"/>
        <v>0</v>
      </c>
      <c r="L116" s="174">
        <f>L117</f>
        <v>0</v>
      </c>
      <c r="M116" s="174">
        <f t="shared" si="33"/>
        <v>0</v>
      </c>
      <c r="N116" s="174">
        <f t="shared" si="33"/>
        <v>0</v>
      </c>
      <c r="O116" s="174">
        <f t="shared" si="33"/>
        <v>0</v>
      </c>
      <c r="P116" s="174">
        <f t="shared" si="33"/>
        <v>0</v>
      </c>
      <c r="Q116" s="174">
        <f t="shared" si="33"/>
        <v>0</v>
      </c>
      <c r="R116" s="174">
        <f t="shared" si="33"/>
        <v>0</v>
      </c>
      <c r="S116" s="174">
        <f t="shared" si="33"/>
        <v>0</v>
      </c>
      <c r="T116" s="174">
        <f t="shared" si="33"/>
        <v>0</v>
      </c>
      <c r="U116" s="174">
        <f t="shared" si="33"/>
        <v>0</v>
      </c>
      <c r="V116" s="174">
        <f t="shared" si="33"/>
        <v>0</v>
      </c>
      <c r="W116" s="174">
        <f t="shared" si="33"/>
        <v>0</v>
      </c>
    </row>
    <row r="117" spans="1:23" ht="33.75" customHeight="1" x14ac:dyDescent="0.3">
      <c r="A117" s="88">
        <v>14</v>
      </c>
      <c r="B117" s="88"/>
      <c r="C117" s="73">
        <v>7</v>
      </c>
      <c r="D117" s="73">
        <v>1</v>
      </c>
      <c r="E117" s="76">
        <v>0</v>
      </c>
      <c r="F117" s="76">
        <v>2</v>
      </c>
      <c r="G117" s="76">
        <v>0</v>
      </c>
      <c r="H117" s="76">
        <v>2</v>
      </c>
      <c r="I117" s="112" t="s">
        <v>237</v>
      </c>
      <c r="J117" s="135">
        <v>4</v>
      </c>
      <c r="K117" s="178">
        <f t="shared" si="22"/>
        <v>0</v>
      </c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</row>
    <row r="118" spans="1:23" ht="45" customHeight="1" x14ac:dyDescent="0.3">
      <c r="A118" s="88">
        <v>14</v>
      </c>
      <c r="B118" s="88"/>
      <c r="C118" s="73">
        <v>7</v>
      </c>
      <c r="D118" s="73">
        <v>2</v>
      </c>
      <c r="E118" s="76">
        <v>0</v>
      </c>
      <c r="F118" s="76">
        <v>0</v>
      </c>
      <c r="G118" s="76">
        <v>0</v>
      </c>
      <c r="H118" s="76">
        <v>0</v>
      </c>
      <c r="I118" s="83" t="s">
        <v>265</v>
      </c>
      <c r="J118" s="137">
        <v>2</v>
      </c>
      <c r="K118" s="177">
        <f t="shared" si="22"/>
        <v>0</v>
      </c>
      <c r="L118" s="177">
        <f>L119</f>
        <v>0</v>
      </c>
      <c r="M118" s="177">
        <f t="shared" ref="M118:W118" si="34">M119</f>
        <v>0</v>
      </c>
      <c r="N118" s="177">
        <f t="shared" si="34"/>
        <v>0</v>
      </c>
      <c r="O118" s="177">
        <f t="shared" si="34"/>
        <v>0</v>
      </c>
      <c r="P118" s="177">
        <f t="shared" si="34"/>
        <v>0</v>
      </c>
      <c r="Q118" s="177">
        <f t="shared" si="34"/>
        <v>0</v>
      </c>
      <c r="R118" s="177">
        <f t="shared" si="34"/>
        <v>0</v>
      </c>
      <c r="S118" s="177">
        <f t="shared" si="34"/>
        <v>0</v>
      </c>
      <c r="T118" s="177">
        <f t="shared" si="34"/>
        <v>0</v>
      </c>
      <c r="U118" s="177">
        <f t="shared" si="34"/>
        <v>0</v>
      </c>
      <c r="V118" s="177">
        <f t="shared" si="34"/>
        <v>0</v>
      </c>
      <c r="W118" s="177">
        <f t="shared" si="34"/>
        <v>0</v>
      </c>
    </row>
    <row r="119" spans="1:23" ht="33.75" customHeight="1" x14ac:dyDescent="0.3">
      <c r="A119" s="88">
        <v>14</v>
      </c>
      <c r="B119" s="88"/>
      <c r="C119" s="73">
        <v>7</v>
      </c>
      <c r="D119" s="73">
        <v>2</v>
      </c>
      <c r="E119" s="76">
        <v>0</v>
      </c>
      <c r="F119" s="76">
        <v>2</v>
      </c>
      <c r="G119" s="76">
        <v>0</v>
      </c>
      <c r="H119" s="76">
        <v>0</v>
      </c>
      <c r="I119" s="112" t="s">
        <v>266</v>
      </c>
      <c r="J119" s="135">
        <v>4</v>
      </c>
      <c r="K119" s="178">
        <f t="shared" si="22"/>
        <v>0</v>
      </c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</row>
    <row r="120" spans="1:23" ht="45" customHeight="1" x14ac:dyDescent="0.3">
      <c r="A120" s="88">
        <v>14</v>
      </c>
      <c r="B120" s="88"/>
      <c r="C120" s="73">
        <v>7</v>
      </c>
      <c r="D120" s="73">
        <v>3</v>
      </c>
      <c r="E120" s="76">
        <v>0</v>
      </c>
      <c r="F120" s="76">
        <v>0</v>
      </c>
      <c r="G120" s="76">
        <v>0</v>
      </c>
      <c r="H120" s="76">
        <v>0</v>
      </c>
      <c r="I120" s="83" t="s">
        <v>267</v>
      </c>
      <c r="J120" s="137">
        <v>2</v>
      </c>
      <c r="K120" s="177">
        <f t="shared" si="22"/>
        <v>1165870</v>
      </c>
      <c r="L120" s="177">
        <f>SUM(L121:L122)</f>
        <v>248750</v>
      </c>
      <c r="M120" s="177">
        <f t="shared" ref="M120:W120" si="35">SUM(M121:M122)</f>
        <v>201584</v>
      </c>
      <c r="N120" s="177">
        <f t="shared" si="35"/>
        <v>286548</v>
      </c>
      <c r="O120" s="177">
        <f t="shared" si="35"/>
        <v>38950</v>
      </c>
      <c r="P120" s="177">
        <f t="shared" si="35"/>
        <v>38950</v>
      </c>
      <c r="Q120" s="177">
        <f t="shared" si="35"/>
        <v>38950</v>
      </c>
      <c r="R120" s="177">
        <f t="shared" si="35"/>
        <v>38950</v>
      </c>
      <c r="S120" s="177">
        <f t="shared" si="35"/>
        <v>38950</v>
      </c>
      <c r="T120" s="177">
        <f t="shared" si="35"/>
        <v>38950</v>
      </c>
      <c r="U120" s="177">
        <f t="shared" si="35"/>
        <v>38950</v>
      </c>
      <c r="V120" s="177">
        <f t="shared" si="35"/>
        <v>38950</v>
      </c>
      <c r="W120" s="177">
        <f t="shared" si="35"/>
        <v>117388</v>
      </c>
    </row>
    <row r="121" spans="1:23" ht="33.75" customHeight="1" x14ac:dyDescent="0.3">
      <c r="A121" s="88">
        <v>14</v>
      </c>
      <c r="B121" s="88"/>
      <c r="C121" s="73">
        <v>7</v>
      </c>
      <c r="D121" s="73">
        <v>3</v>
      </c>
      <c r="E121" s="76">
        <v>0</v>
      </c>
      <c r="F121" s="76">
        <v>2</v>
      </c>
      <c r="G121" s="76">
        <v>0</v>
      </c>
      <c r="H121" s="76">
        <v>0</v>
      </c>
      <c r="I121" s="112" t="s">
        <v>268</v>
      </c>
      <c r="J121" s="135">
        <v>4</v>
      </c>
      <c r="K121" s="178">
        <f t="shared" si="22"/>
        <v>1165870</v>
      </c>
      <c r="L121" s="110">
        <v>248750</v>
      </c>
      <c r="M121" s="110">
        <v>201584</v>
      </c>
      <c r="N121" s="110">
        <v>286548</v>
      </c>
      <c r="O121" s="110">
        <v>38950</v>
      </c>
      <c r="P121" s="110">
        <v>38950</v>
      </c>
      <c r="Q121" s="110">
        <v>38950</v>
      </c>
      <c r="R121" s="110">
        <v>38950</v>
      </c>
      <c r="S121" s="110">
        <v>38950</v>
      </c>
      <c r="T121" s="110">
        <v>38950</v>
      </c>
      <c r="U121" s="110">
        <v>38950</v>
      </c>
      <c r="V121" s="110">
        <v>38950</v>
      </c>
      <c r="W121" s="110">
        <v>117388</v>
      </c>
    </row>
    <row r="122" spans="1:23" ht="33.75" customHeight="1" x14ac:dyDescent="0.3">
      <c r="A122" s="88">
        <v>14</v>
      </c>
      <c r="B122" s="88"/>
      <c r="C122" s="73">
        <v>7</v>
      </c>
      <c r="D122" s="73">
        <v>3</v>
      </c>
      <c r="E122" s="76">
        <v>0</v>
      </c>
      <c r="F122" s="76">
        <v>4</v>
      </c>
      <c r="G122" s="76">
        <v>0</v>
      </c>
      <c r="H122" s="76">
        <v>0</v>
      </c>
      <c r="I122" s="112" t="s">
        <v>269</v>
      </c>
      <c r="J122" s="135">
        <v>4</v>
      </c>
      <c r="K122" s="178">
        <f t="shared" si="22"/>
        <v>0</v>
      </c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</row>
    <row r="123" spans="1:23" ht="19.5" customHeight="1" x14ac:dyDescent="0.3">
      <c r="A123" s="88">
        <v>14</v>
      </c>
      <c r="B123" s="88"/>
      <c r="C123" s="73">
        <v>7</v>
      </c>
      <c r="D123" s="74" t="s">
        <v>41</v>
      </c>
      <c r="E123" s="75" t="s">
        <v>9</v>
      </c>
      <c r="F123" s="76">
        <v>0</v>
      </c>
      <c r="G123" s="76">
        <v>0</v>
      </c>
      <c r="H123" s="76">
        <v>0</v>
      </c>
      <c r="I123" s="83" t="s">
        <v>270</v>
      </c>
      <c r="J123" s="134">
        <v>2</v>
      </c>
      <c r="K123" s="177">
        <f t="shared" si="22"/>
        <v>0</v>
      </c>
      <c r="L123" s="177">
        <f>L124</f>
        <v>0</v>
      </c>
      <c r="M123" s="177">
        <f t="shared" ref="M123:W123" si="36">M124</f>
        <v>0</v>
      </c>
      <c r="N123" s="177">
        <f t="shared" si="36"/>
        <v>0</v>
      </c>
      <c r="O123" s="177">
        <f t="shared" si="36"/>
        <v>0</v>
      </c>
      <c r="P123" s="177">
        <f t="shared" si="36"/>
        <v>0</v>
      </c>
      <c r="Q123" s="177">
        <f t="shared" si="36"/>
        <v>0</v>
      </c>
      <c r="R123" s="177">
        <f t="shared" si="36"/>
        <v>0</v>
      </c>
      <c r="S123" s="177">
        <f t="shared" si="36"/>
        <v>0</v>
      </c>
      <c r="T123" s="177">
        <f t="shared" si="36"/>
        <v>0</v>
      </c>
      <c r="U123" s="177">
        <f t="shared" si="36"/>
        <v>0</v>
      </c>
      <c r="V123" s="177">
        <f t="shared" si="36"/>
        <v>0</v>
      </c>
      <c r="W123" s="177">
        <f t="shared" si="36"/>
        <v>0</v>
      </c>
    </row>
    <row r="124" spans="1:23" ht="35.25" customHeight="1" x14ac:dyDescent="0.3">
      <c r="A124" s="88">
        <v>14</v>
      </c>
      <c r="B124" s="88"/>
      <c r="C124" s="73">
        <v>7</v>
      </c>
      <c r="D124" s="74" t="s">
        <v>41</v>
      </c>
      <c r="E124" s="75" t="s">
        <v>9</v>
      </c>
      <c r="F124" s="76">
        <v>1</v>
      </c>
      <c r="G124" s="76">
        <v>0</v>
      </c>
      <c r="H124" s="76">
        <v>0</v>
      </c>
      <c r="I124" s="112" t="s">
        <v>271</v>
      </c>
      <c r="J124" s="135">
        <v>4</v>
      </c>
      <c r="K124" s="178">
        <f t="shared" si="22"/>
        <v>0</v>
      </c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</row>
    <row r="125" spans="1:23" ht="22.5" customHeight="1" x14ac:dyDescent="0.3">
      <c r="C125" s="73">
        <v>8</v>
      </c>
      <c r="D125" s="74" t="s">
        <v>9</v>
      </c>
      <c r="E125" s="75" t="s">
        <v>9</v>
      </c>
      <c r="F125" s="76">
        <v>0</v>
      </c>
      <c r="G125" s="76">
        <v>0</v>
      </c>
      <c r="H125" s="76">
        <v>0</v>
      </c>
      <c r="I125" s="83" t="s">
        <v>272</v>
      </c>
      <c r="J125" s="134">
        <v>1</v>
      </c>
      <c r="K125" s="174">
        <f>SUM(L125:W125)</f>
        <v>99493740</v>
      </c>
      <c r="L125" s="174">
        <f t="shared" ref="L125:N125" si="37">L128+L140+L144+L151+L156+L149</f>
        <v>3071880</v>
      </c>
      <c r="M125" s="174">
        <f t="shared" si="37"/>
        <v>8883410</v>
      </c>
      <c r="N125" s="174">
        <f t="shared" si="37"/>
        <v>8161229</v>
      </c>
      <c r="O125" s="174">
        <f t="shared" ref="O125:W125" si="38">O128+O140+O144+O151+O156+O149</f>
        <v>8395422</v>
      </c>
      <c r="P125" s="174">
        <f t="shared" si="38"/>
        <v>8827114</v>
      </c>
      <c r="Q125" s="174">
        <f t="shared" si="38"/>
        <v>8862943</v>
      </c>
      <c r="R125" s="174">
        <f t="shared" si="38"/>
        <v>8381237</v>
      </c>
      <c r="S125" s="174">
        <f t="shared" si="38"/>
        <v>8429804</v>
      </c>
      <c r="T125" s="174">
        <f t="shared" si="38"/>
        <v>8224499</v>
      </c>
      <c r="U125" s="174">
        <f t="shared" si="38"/>
        <v>7619457</v>
      </c>
      <c r="V125" s="174">
        <f t="shared" si="38"/>
        <v>8022529</v>
      </c>
      <c r="W125" s="174">
        <f t="shared" si="38"/>
        <v>12614216</v>
      </c>
    </row>
    <row r="126" spans="1:23" ht="15.75" customHeight="1" x14ac:dyDescent="0.3">
      <c r="A126" s="87">
        <v>1</v>
      </c>
      <c r="B126" s="140" t="s">
        <v>170</v>
      </c>
      <c r="D126" s="141"/>
      <c r="E126" s="141"/>
      <c r="F126" s="141"/>
      <c r="G126" s="141"/>
      <c r="H126" s="141"/>
      <c r="I126" s="150"/>
      <c r="J126" s="134">
        <v>0</v>
      </c>
      <c r="K126" s="174">
        <f t="shared" si="22"/>
        <v>42275686</v>
      </c>
      <c r="L126" s="174">
        <f>L127+L139</f>
        <v>3071880</v>
      </c>
      <c r="M126" s="174">
        <f t="shared" ref="M126:W126" si="39">M127+M139</f>
        <v>4101578</v>
      </c>
      <c r="N126" s="174">
        <f t="shared" si="39"/>
        <v>3379397</v>
      </c>
      <c r="O126" s="174">
        <f t="shared" si="39"/>
        <v>3613590</v>
      </c>
      <c r="P126" s="174">
        <f t="shared" si="39"/>
        <v>4045282</v>
      </c>
      <c r="Q126" s="174">
        <f t="shared" si="39"/>
        <v>4081111</v>
      </c>
      <c r="R126" s="174">
        <f t="shared" si="39"/>
        <v>3599405</v>
      </c>
      <c r="S126" s="174">
        <f t="shared" si="39"/>
        <v>3647972</v>
      </c>
      <c r="T126" s="174">
        <f t="shared" si="39"/>
        <v>3442667</v>
      </c>
      <c r="U126" s="174">
        <f t="shared" si="39"/>
        <v>2837625</v>
      </c>
      <c r="V126" s="174">
        <f t="shared" si="39"/>
        <v>3240695</v>
      </c>
      <c r="W126" s="174">
        <f t="shared" si="39"/>
        <v>3214484</v>
      </c>
    </row>
    <row r="127" spans="1:23" ht="15.75" customHeight="1" x14ac:dyDescent="0.3">
      <c r="A127" s="87">
        <v>15</v>
      </c>
      <c r="B127" s="140" t="s">
        <v>173</v>
      </c>
      <c r="D127" s="141"/>
      <c r="E127" s="141"/>
      <c r="F127" s="141"/>
      <c r="G127" s="141"/>
      <c r="H127" s="141"/>
      <c r="I127" s="151"/>
      <c r="J127" s="134">
        <v>0</v>
      </c>
      <c r="K127" s="174">
        <f t="shared" si="22"/>
        <v>42252155</v>
      </c>
      <c r="L127" s="174">
        <f>L128</f>
        <v>3069906</v>
      </c>
      <c r="M127" s="174">
        <f t="shared" ref="M127:W128" si="40">M128</f>
        <v>4099808</v>
      </c>
      <c r="N127" s="174">
        <f t="shared" si="40"/>
        <v>3377626</v>
      </c>
      <c r="O127" s="174">
        <f t="shared" si="40"/>
        <v>3611730</v>
      </c>
      <c r="P127" s="174">
        <f t="shared" si="40"/>
        <v>4042209</v>
      </c>
      <c r="Q127" s="174">
        <f t="shared" si="40"/>
        <v>4079295</v>
      </c>
      <c r="R127" s="174">
        <f t="shared" si="40"/>
        <v>3597500</v>
      </c>
      <c r="S127" s="174">
        <f t="shared" si="40"/>
        <v>3646116</v>
      </c>
      <c r="T127" s="174">
        <f t="shared" si="40"/>
        <v>3440894</v>
      </c>
      <c r="U127" s="174">
        <f t="shared" si="40"/>
        <v>2835768</v>
      </c>
      <c r="V127" s="174">
        <f t="shared" si="40"/>
        <v>3238481</v>
      </c>
      <c r="W127" s="174">
        <f t="shared" si="40"/>
        <v>3212822</v>
      </c>
    </row>
    <row r="128" spans="1:23" ht="15.75" customHeight="1" x14ac:dyDescent="0.3">
      <c r="A128" s="88">
        <v>15</v>
      </c>
      <c r="B128" s="88"/>
      <c r="C128" s="73">
        <v>8</v>
      </c>
      <c r="D128" s="73">
        <v>1</v>
      </c>
      <c r="E128" s="76">
        <v>0</v>
      </c>
      <c r="F128" s="76">
        <v>0</v>
      </c>
      <c r="G128" s="76">
        <v>0</v>
      </c>
      <c r="H128" s="76">
        <v>0</v>
      </c>
      <c r="I128" s="83" t="s">
        <v>88</v>
      </c>
      <c r="J128" s="134">
        <v>2</v>
      </c>
      <c r="K128" s="177">
        <f t="shared" si="22"/>
        <v>42252155</v>
      </c>
      <c r="L128" s="177">
        <f>L129</f>
        <v>3069906</v>
      </c>
      <c r="M128" s="177">
        <f t="shared" si="40"/>
        <v>4099808</v>
      </c>
      <c r="N128" s="177">
        <f t="shared" si="40"/>
        <v>3377626</v>
      </c>
      <c r="O128" s="177">
        <f t="shared" si="40"/>
        <v>3611730</v>
      </c>
      <c r="P128" s="177">
        <f t="shared" si="40"/>
        <v>4042209</v>
      </c>
      <c r="Q128" s="177">
        <f t="shared" si="40"/>
        <v>4079295</v>
      </c>
      <c r="R128" s="177">
        <f t="shared" si="40"/>
        <v>3597500</v>
      </c>
      <c r="S128" s="177">
        <f t="shared" si="40"/>
        <v>3646116</v>
      </c>
      <c r="T128" s="177">
        <f t="shared" si="40"/>
        <v>3440894</v>
      </c>
      <c r="U128" s="177">
        <f t="shared" si="40"/>
        <v>2835768</v>
      </c>
      <c r="V128" s="177">
        <f t="shared" si="40"/>
        <v>3238481</v>
      </c>
      <c r="W128" s="177">
        <f t="shared" si="40"/>
        <v>3212822</v>
      </c>
    </row>
    <row r="129" spans="1:23" ht="15.75" customHeight="1" x14ac:dyDescent="0.3">
      <c r="A129" s="88">
        <v>15</v>
      </c>
      <c r="B129" s="88"/>
      <c r="C129" s="73">
        <v>8</v>
      </c>
      <c r="D129" s="73">
        <v>1</v>
      </c>
      <c r="E129" s="76">
        <v>0</v>
      </c>
      <c r="F129" s="76">
        <v>1</v>
      </c>
      <c r="G129" s="76">
        <v>0</v>
      </c>
      <c r="H129" s="76">
        <v>0</v>
      </c>
      <c r="I129" s="83" t="s">
        <v>165</v>
      </c>
      <c r="J129" s="134">
        <v>3</v>
      </c>
      <c r="K129" s="174">
        <f>SUM(L129:W129)</f>
        <v>42252155</v>
      </c>
      <c r="L129" s="174">
        <f>SUM(L130:L138)</f>
        <v>3069906</v>
      </c>
      <c r="M129" s="174">
        <f t="shared" ref="M129:W129" si="41">SUM(M130:M138)</f>
        <v>4099808</v>
      </c>
      <c r="N129" s="174">
        <f t="shared" si="41"/>
        <v>3377626</v>
      </c>
      <c r="O129" s="174">
        <f t="shared" si="41"/>
        <v>3611730</v>
      </c>
      <c r="P129" s="174">
        <f t="shared" si="41"/>
        <v>4042209</v>
      </c>
      <c r="Q129" s="174">
        <f t="shared" si="41"/>
        <v>4079295</v>
      </c>
      <c r="R129" s="174">
        <f t="shared" si="41"/>
        <v>3597500</v>
      </c>
      <c r="S129" s="174">
        <f t="shared" si="41"/>
        <v>3646116</v>
      </c>
      <c r="T129" s="174">
        <f t="shared" si="41"/>
        <v>3440894</v>
      </c>
      <c r="U129" s="174">
        <f t="shared" si="41"/>
        <v>2835768</v>
      </c>
      <c r="V129" s="174">
        <f t="shared" si="41"/>
        <v>3238481</v>
      </c>
      <c r="W129" s="174">
        <f t="shared" si="41"/>
        <v>3212822</v>
      </c>
    </row>
    <row r="130" spans="1:23" ht="15.75" customHeight="1" x14ac:dyDescent="0.3">
      <c r="A130" s="88">
        <v>15</v>
      </c>
      <c r="B130" s="88"/>
      <c r="C130" s="73">
        <v>8</v>
      </c>
      <c r="D130" s="73">
        <v>1</v>
      </c>
      <c r="E130" s="76">
        <v>0</v>
      </c>
      <c r="F130" s="76">
        <v>1</v>
      </c>
      <c r="G130" s="76">
        <v>0</v>
      </c>
      <c r="H130" s="76">
        <v>1</v>
      </c>
      <c r="I130" s="112" t="s">
        <v>89</v>
      </c>
      <c r="J130" s="135">
        <v>4</v>
      </c>
      <c r="K130" s="178">
        <f t="shared" si="22"/>
        <v>28886453</v>
      </c>
      <c r="L130" s="110">
        <v>2045168</v>
      </c>
      <c r="M130" s="110">
        <v>2865299</v>
      </c>
      <c r="N130" s="110">
        <v>2331526</v>
      </c>
      <c r="O130" s="110">
        <v>2383377</v>
      </c>
      <c r="P130" s="110">
        <v>2837540</v>
      </c>
      <c r="Q130" s="110">
        <v>3059040</v>
      </c>
      <c r="R130" s="110">
        <v>2393061</v>
      </c>
      <c r="S130" s="110">
        <v>2521567</v>
      </c>
      <c r="T130" s="110">
        <v>2320482</v>
      </c>
      <c r="U130" s="110">
        <v>1698830</v>
      </c>
      <c r="V130" s="110">
        <v>2226329</v>
      </c>
      <c r="W130" s="110">
        <v>2204234</v>
      </c>
    </row>
    <row r="131" spans="1:23" ht="15.75" customHeight="1" x14ac:dyDescent="0.3">
      <c r="A131" s="88">
        <v>15</v>
      </c>
      <c r="B131" s="88"/>
      <c r="C131" s="73">
        <v>8</v>
      </c>
      <c r="D131" s="73">
        <v>1</v>
      </c>
      <c r="E131" s="76">
        <v>0</v>
      </c>
      <c r="F131" s="76">
        <v>1</v>
      </c>
      <c r="G131" s="76">
        <v>0</v>
      </c>
      <c r="H131" s="76">
        <v>2</v>
      </c>
      <c r="I131" s="112" t="s">
        <v>90</v>
      </c>
      <c r="J131" s="135">
        <v>4</v>
      </c>
      <c r="K131" s="178">
        <f>SUM(L131:W131)</f>
        <v>9272587</v>
      </c>
      <c r="L131" s="110">
        <v>659348</v>
      </c>
      <c r="M131" s="110">
        <v>915056</v>
      </c>
      <c r="N131" s="110">
        <v>756418</v>
      </c>
      <c r="O131" s="110">
        <v>773175</v>
      </c>
      <c r="P131" s="110">
        <v>919954</v>
      </c>
      <c r="Q131" s="110">
        <v>724612</v>
      </c>
      <c r="R131" s="110">
        <v>776305</v>
      </c>
      <c r="S131" s="110">
        <v>817836</v>
      </c>
      <c r="T131" s="110">
        <v>752848</v>
      </c>
      <c r="U131" s="110">
        <v>739337</v>
      </c>
      <c r="V131" s="110">
        <v>722419</v>
      </c>
      <c r="W131" s="110">
        <v>715279</v>
      </c>
    </row>
    <row r="132" spans="1:23" ht="48" customHeight="1" x14ac:dyDescent="0.3">
      <c r="A132" s="88">
        <v>15</v>
      </c>
      <c r="B132" s="88"/>
      <c r="C132" s="73">
        <v>8</v>
      </c>
      <c r="D132" s="73">
        <v>1</v>
      </c>
      <c r="E132" s="76">
        <v>0</v>
      </c>
      <c r="F132" s="76">
        <v>1</v>
      </c>
      <c r="G132" s="76">
        <v>0</v>
      </c>
      <c r="H132" s="76">
        <v>3</v>
      </c>
      <c r="I132" s="112" t="s">
        <v>166</v>
      </c>
      <c r="J132" s="135">
        <v>4</v>
      </c>
      <c r="K132" s="178">
        <f t="shared" si="22"/>
        <v>114625</v>
      </c>
      <c r="L132" s="110"/>
      <c r="M132" s="110"/>
      <c r="N132" s="110"/>
      <c r="O132" s="110">
        <v>45875</v>
      </c>
      <c r="P132" s="110"/>
      <c r="Q132" s="110"/>
      <c r="R132" s="110"/>
      <c r="S132" s="110"/>
      <c r="T132" s="110">
        <v>68750</v>
      </c>
      <c r="U132" s="110"/>
      <c r="V132" s="110"/>
      <c r="W132" s="110"/>
    </row>
    <row r="133" spans="1:23" ht="33.75" customHeight="1" x14ac:dyDescent="0.3">
      <c r="A133" s="88">
        <v>15</v>
      </c>
      <c r="B133" s="88"/>
      <c r="C133" s="73">
        <v>8</v>
      </c>
      <c r="D133" s="73">
        <v>1</v>
      </c>
      <c r="E133" s="76">
        <v>0</v>
      </c>
      <c r="F133" s="76">
        <v>1</v>
      </c>
      <c r="G133" s="76">
        <v>0</v>
      </c>
      <c r="H133" s="76">
        <v>4</v>
      </c>
      <c r="I133" s="112" t="s">
        <v>167</v>
      </c>
      <c r="J133" s="135">
        <v>4</v>
      </c>
      <c r="K133" s="178">
        <f t="shared" si="22"/>
        <v>97345</v>
      </c>
      <c r="L133" s="110">
        <v>8112</v>
      </c>
      <c r="M133" s="110">
        <v>8112</v>
      </c>
      <c r="N133" s="110">
        <v>8112</v>
      </c>
      <c r="O133" s="110">
        <v>8112</v>
      </c>
      <c r="P133" s="110">
        <v>8112</v>
      </c>
      <c r="Q133" s="110">
        <v>8112</v>
      </c>
      <c r="R133" s="110">
        <v>8112</v>
      </c>
      <c r="S133" s="110">
        <v>8112</v>
      </c>
      <c r="T133" s="110">
        <v>8112</v>
      </c>
      <c r="U133" s="110">
        <v>8112</v>
      </c>
      <c r="V133" s="110">
        <v>8112</v>
      </c>
      <c r="W133" s="110">
        <v>8113</v>
      </c>
    </row>
    <row r="134" spans="1:23" ht="30" customHeight="1" x14ac:dyDescent="0.3">
      <c r="A134" s="88">
        <v>15</v>
      </c>
      <c r="B134" s="88"/>
      <c r="C134" s="73">
        <v>8</v>
      </c>
      <c r="D134" s="73">
        <v>1</v>
      </c>
      <c r="E134" s="76">
        <v>0</v>
      </c>
      <c r="F134" s="76">
        <v>1</v>
      </c>
      <c r="G134" s="76">
        <v>0</v>
      </c>
      <c r="H134" s="76">
        <v>5</v>
      </c>
      <c r="I134" s="112" t="s">
        <v>158</v>
      </c>
      <c r="J134" s="135">
        <v>4</v>
      </c>
      <c r="K134" s="178">
        <f t="shared" si="22"/>
        <v>886290</v>
      </c>
      <c r="L134" s="110">
        <v>59442</v>
      </c>
      <c r="M134" s="110">
        <v>90961</v>
      </c>
      <c r="N134" s="110">
        <v>79805</v>
      </c>
      <c r="O134" s="110">
        <v>60923</v>
      </c>
      <c r="P134" s="110">
        <v>69673</v>
      </c>
      <c r="Q134" s="110">
        <v>73162</v>
      </c>
      <c r="R134" s="110">
        <v>76873</v>
      </c>
      <c r="S134" s="110">
        <v>83970</v>
      </c>
      <c r="T134" s="110">
        <v>75933</v>
      </c>
      <c r="U134" s="110">
        <v>72797</v>
      </c>
      <c r="V134" s="110">
        <v>70497</v>
      </c>
      <c r="W134" s="110">
        <v>72254</v>
      </c>
    </row>
    <row r="135" spans="1:23" ht="15.75" customHeight="1" x14ac:dyDescent="0.3">
      <c r="A135" s="88">
        <v>15</v>
      </c>
      <c r="B135" s="88"/>
      <c r="C135" s="73">
        <v>8</v>
      </c>
      <c r="D135" s="73">
        <v>1</v>
      </c>
      <c r="E135" s="76">
        <v>0</v>
      </c>
      <c r="F135" s="76">
        <v>1</v>
      </c>
      <c r="G135" s="76">
        <v>0</v>
      </c>
      <c r="H135" s="76">
        <v>6</v>
      </c>
      <c r="I135" s="112" t="s">
        <v>159</v>
      </c>
      <c r="J135" s="135">
        <v>4</v>
      </c>
      <c r="K135" s="178">
        <f t="shared" si="22"/>
        <v>349687</v>
      </c>
      <c r="L135" s="110">
        <v>39932</v>
      </c>
      <c r="M135" s="110">
        <v>37124</v>
      </c>
      <c r="N135" s="110">
        <v>27493</v>
      </c>
      <c r="O135" s="110">
        <v>25197</v>
      </c>
      <c r="P135" s="110">
        <v>27702</v>
      </c>
      <c r="Q135" s="110">
        <v>25285</v>
      </c>
      <c r="R135" s="110">
        <v>28120</v>
      </c>
      <c r="S135" s="110">
        <v>27819</v>
      </c>
      <c r="T135" s="110">
        <v>26952</v>
      </c>
      <c r="U135" s="110">
        <v>28181</v>
      </c>
      <c r="V135" s="110">
        <v>26852</v>
      </c>
      <c r="W135" s="110">
        <v>29030</v>
      </c>
    </row>
    <row r="136" spans="1:23" ht="33" customHeight="1" x14ac:dyDescent="0.3">
      <c r="A136" s="88">
        <v>15</v>
      </c>
      <c r="B136" s="88"/>
      <c r="C136" s="73">
        <v>8</v>
      </c>
      <c r="D136" s="73">
        <v>1</v>
      </c>
      <c r="E136" s="76">
        <v>0</v>
      </c>
      <c r="F136" s="76">
        <v>1</v>
      </c>
      <c r="G136" s="76">
        <v>0</v>
      </c>
      <c r="H136" s="76">
        <v>7</v>
      </c>
      <c r="I136" s="152" t="s">
        <v>160</v>
      </c>
      <c r="J136" s="135">
        <v>4</v>
      </c>
      <c r="K136" s="178">
        <f t="shared" si="22"/>
        <v>1262064</v>
      </c>
      <c r="L136" s="110">
        <v>141482</v>
      </c>
      <c r="M136" s="110">
        <v>68822</v>
      </c>
      <c r="N136" s="110">
        <v>68822</v>
      </c>
      <c r="O136" s="110">
        <v>194822</v>
      </c>
      <c r="P136" s="110">
        <v>68822</v>
      </c>
      <c r="Q136" s="110">
        <v>68822</v>
      </c>
      <c r="R136" s="110">
        <v>198403</v>
      </c>
      <c r="S136" s="110">
        <v>68822</v>
      </c>
      <c r="T136" s="110">
        <v>68822</v>
      </c>
      <c r="U136" s="110">
        <v>176784</v>
      </c>
      <c r="V136" s="110">
        <v>68822</v>
      </c>
      <c r="W136" s="110">
        <v>68819</v>
      </c>
    </row>
    <row r="137" spans="1:23" ht="15.75" customHeight="1" x14ac:dyDescent="0.3">
      <c r="A137" s="88">
        <v>15</v>
      </c>
      <c r="B137" s="88"/>
      <c r="C137" s="73">
        <v>8</v>
      </c>
      <c r="D137" s="73">
        <v>1</v>
      </c>
      <c r="E137" s="76">
        <v>0</v>
      </c>
      <c r="F137" s="76">
        <v>1</v>
      </c>
      <c r="G137" s="76">
        <v>0</v>
      </c>
      <c r="H137" s="76">
        <v>8</v>
      </c>
      <c r="I137" s="148" t="s">
        <v>162</v>
      </c>
      <c r="J137" s="135">
        <v>4</v>
      </c>
      <c r="K137" s="178">
        <f t="shared" si="22"/>
        <v>332891</v>
      </c>
      <c r="L137" s="110">
        <v>28021</v>
      </c>
      <c r="M137" s="110">
        <v>27542</v>
      </c>
      <c r="N137" s="110">
        <v>25380</v>
      </c>
      <c r="O137" s="110">
        <v>28942</v>
      </c>
      <c r="P137" s="110">
        <v>26573</v>
      </c>
      <c r="Q137" s="110">
        <v>28945</v>
      </c>
      <c r="R137" s="110">
        <v>28070</v>
      </c>
      <c r="S137" s="110">
        <v>28398</v>
      </c>
      <c r="T137" s="110">
        <v>28640</v>
      </c>
      <c r="U137" s="110">
        <v>26891</v>
      </c>
      <c r="V137" s="110">
        <v>27787</v>
      </c>
      <c r="W137" s="110">
        <v>27702</v>
      </c>
    </row>
    <row r="138" spans="1:23" ht="41.25" customHeight="1" x14ac:dyDescent="0.3">
      <c r="A138" s="88">
        <v>15</v>
      </c>
      <c r="B138" s="88"/>
      <c r="C138" s="73">
        <v>8</v>
      </c>
      <c r="D138" s="73">
        <v>1</v>
      </c>
      <c r="E138" s="76">
        <v>0</v>
      </c>
      <c r="F138" s="76">
        <v>1</v>
      </c>
      <c r="G138" s="76">
        <v>0</v>
      </c>
      <c r="H138" s="76">
        <v>9</v>
      </c>
      <c r="I138" s="112" t="s">
        <v>238</v>
      </c>
      <c r="J138" s="135">
        <v>4</v>
      </c>
      <c r="K138" s="178">
        <f t="shared" ref="K138:K170" si="42">SUM(L138:W138)</f>
        <v>1050213</v>
      </c>
      <c r="L138" s="110">
        <v>88401</v>
      </c>
      <c r="M138" s="110">
        <v>86892</v>
      </c>
      <c r="N138" s="110">
        <v>80070</v>
      </c>
      <c r="O138" s="110">
        <v>91307</v>
      </c>
      <c r="P138" s="110">
        <v>83833</v>
      </c>
      <c r="Q138" s="110">
        <v>91317</v>
      </c>
      <c r="R138" s="110">
        <v>88556</v>
      </c>
      <c r="S138" s="110">
        <v>89592</v>
      </c>
      <c r="T138" s="110">
        <v>90355</v>
      </c>
      <c r="U138" s="110">
        <v>84836</v>
      </c>
      <c r="V138" s="110">
        <v>87663</v>
      </c>
      <c r="W138" s="110">
        <v>87391</v>
      </c>
    </row>
    <row r="139" spans="1:23" ht="20.25" customHeight="1" x14ac:dyDescent="0.3">
      <c r="A139" s="86">
        <v>16</v>
      </c>
      <c r="B139" s="239" t="s">
        <v>174</v>
      </c>
      <c r="C139" s="240"/>
      <c r="D139" s="240"/>
      <c r="E139" s="240"/>
      <c r="F139" s="240"/>
      <c r="G139" s="240"/>
      <c r="H139" s="240"/>
      <c r="I139" s="240"/>
      <c r="J139" s="134">
        <v>0</v>
      </c>
      <c r="K139" s="174">
        <f>SUM(L139:W139)</f>
        <v>23531</v>
      </c>
      <c r="L139" s="174">
        <f>L140</f>
        <v>1974</v>
      </c>
      <c r="M139" s="174">
        <f t="shared" ref="M139:W139" si="43">M140</f>
        <v>1770</v>
      </c>
      <c r="N139" s="174">
        <f t="shared" si="43"/>
        <v>1771</v>
      </c>
      <c r="O139" s="174">
        <f t="shared" si="43"/>
        <v>1860</v>
      </c>
      <c r="P139" s="174">
        <f t="shared" si="43"/>
        <v>3073</v>
      </c>
      <c r="Q139" s="174">
        <f t="shared" si="43"/>
        <v>1816</v>
      </c>
      <c r="R139" s="174">
        <f t="shared" si="43"/>
        <v>1905</v>
      </c>
      <c r="S139" s="174">
        <f t="shared" si="43"/>
        <v>1856</v>
      </c>
      <c r="T139" s="174">
        <f t="shared" si="43"/>
        <v>1773</v>
      </c>
      <c r="U139" s="174">
        <f t="shared" si="43"/>
        <v>1857</v>
      </c>
      <c r="V139" s="174">
        <f t="shared" si="43"/>
        <v>2214</v>
      </c>
      <c r="W139" s="174">
        <f t="shared" si="43"/>
        <v>1662</v>
      </c>
    </row>
    <row r="140" spans="1:23" ht="46.5" customHeight="1" x14ac:dyDescent="0.3">
      <c r="A140" s="88">
        <v>16</v>
      </c>
      <c r="B140" s="88"/>
      <c r="C140" s="73">
        <v>8</v>
      </c>
      <c r="D140" s="73">
        <v>1</v>
      </c>
      <c r="E140" s="76">
        <v>0</v>
      </c>
      <c r="F140" s="76">
        <v>2</v>
      </c>
      <c r="G140" s="88">
        <v>0</v>
      </c>
      <c r="H140" s="76">
        <v>0</v>
      </c>
      <c r="I140" s="83" t="s">
        <v>273</v>
      </c>
      <c r="J140" s="134">
        <v>3</v>
      </c>
      <c r="K140" s="174">
        <f t="shared" si="42"/>
        <v>23531</v>
      </c>
      <c r="L140" s="174">
        <f t="shared" ref="L140:W140" si="44">SUM(L141:L141)</f>
        <v>1974</v>
      </c>
      <c r="M140" s="174">
        <f t="shared" si="44"/>
        <v>1770</v>
      </c>
      <c r="N140" s="174">
        <f t="shared" si="44"/>
        <v>1771</v>
      </c>
      <c r="O140" s="174">
        <f t="shared" si="44"/>
        <v>1860</v>
      </c>
      <c r="P140" s="174">
        <f t="shared" si="44"/>
        <v>3073</v>
      </c>
      <c r="Q140" s="174">
        <f t="shared" si="44"/>
        <v>1816</v>
      </c>
      <c r="R140" s="174">
        <f t="shared" si="44"/>
        <v>1905</v>
      </c>
      <c r="S140" s="174">
        <f t="shared" si="44"/>
        <v>1856</v>
      </c>
      <c r="T140" s="174">
        <f t="shared" si="44"/>
        <v>1773</v>
      </c>
      <c r="U140" s="174">
        <f t="shared" si="44"/>
        <v>1857</v>
      </c>
      <c r="V140" s="174">
        <f t="shared" si="44"/>
        <v>2214</v>
      </c>
      <c r="W140" s="174">
        <f t="shared" si="44"/>
        <v>1662</v>
      </c>
    </row>
    <row r="141" spans="1:23" ht="46.5" customHeight="1" x14ac:dyDescent="0.3">
      <c r="A141" s="88">
        <v>16</v>
      </c>
      <c r="B141" s="88"/>
      <c r="C141" s="73">
        <v>8</v>
      </c>
      <c r="D141" s="73">
        <v>1</v>
      </c>
      <c r="E141" s="76">
        <v>0</v>
      </c>
      <c r="F141" s="76">
        <v>2</v>
      </c>
      <c r="G141" s="76">
        <v>0</v>
      </c>
      <c r="H141" s="76">
        <v>1</v>
      </c>
      <c r="I141" s="112" t="s">
        <v>161</v>
      </c>
      <c r="J141" s="135">
        <v>4</v>
      </c>
      <c r="K141" s="178">
        <f>SUM(L141:W141)</f>
        <v>23531</v>
      </c>
      <c r="L141" s="110">
        <v>1974</v>
      </c>
      <c r="M141" s="110">
        <v>1770</v>
      </c>
      <c r="N141" s="110">
        <v>1771</v>
      </c>
      <c r="O141" s="110">
        <v>1860</v>
      </c>
      <c r="P141" s="110">
        <v>3073</v>
      </c>
      <c r="Q141" s="110">
        <v>1816</v>
      </c>
      <c r="R141" s="110">
        <v>1905</v>
      </c>
      <c r="S141" s="110">
        <v>1856</v>
      </c>
      <c r="T141" s="110">
        <v>1773</v>
      </c>
      <c r="U141" s="110">
        <v>1857</v>
      </c>
      <c r="V141" s="110">
        <v>2214</v>
      </c>
      <c r="W141" s="110">
        <v>1662</v>
      </c>
    </row>
    <row r="142" spans="1:23" ht="15" customHeight="1" x14ac:dyDescent="0.3">
      <c r="A142" s="87">
        <v>2</v>
      </c>
      <c r="B142" s="196" t="s">
        <v>175</v>
      </c>
      <c r="C142" s="196"/>
      <c r="D142" s="196"/>
      <c r="E142" s="196"/>
      <c r="F142" s="196"/>
      <c r="G142" s="196"/>
      <c r="H142" s="196"/>
      <c r="I142" s="196"/>
      <c r="J142" s="137">
        <v>0</v>
      </c>
      <c r="K142" s="174">
        <f>SUM(L142:W142)</f>
        <v>57218054</v>
      </c>
      <c r="L142" s="174">
        <f>L143+L155+L160+L148</f>
        <v>0</v>
      </c>
      <c r="M142" s="174">
        <f t="shared" ref="M142:W142" si="45">M143+M155+M160+M148</f>
        <v>4781832</v>
      </c>
      <c r="N142" s="174">
        <f t="shared" si="45"/>
        <v>4781832</v>
      </c>
      <c r="O142" s="174">
        <f t="shared" si="45"/>
        <v>4781832</v>
      </c>
      <c r="P142" s="174">
        <f t="shared" si="45"/>
        <v>4781832</v>
      </c>
      <c r="Q142" s="174">
        <f t="shared" si="45"/>
        <v>4781832</v>
      </c>
      <c r="R142" s="174">
        <f t="shared" si="45"/>
        <v>4781832</v>
      </c>
      <c r="S142" s="174">
        <f t="shared" si="45"/>
        <v>4781832</v>
      </c>
      <c r="T142" s="174">
        <f t="shared" si="45"/>
        <v>4781832</v>
      </c>
      <c r="U142" s="174">
        <f t="shared" si="45"/>
        <v>4781832</v>
      </c>
      <c r="V142" s="174">
        <f t="shared" si="45"/>
        <v>4781834</v>
      </c>
      <c r="W142" s="174">
        <f t="shared" si="45"/>
        <v>9399732</v>
      </c>
    </row>
    <row r="143" spans="1:23" ht="14.25" customHeight="1" x14ac:dyDescent="0.3">
      <c r="A143" s="87">
        <v>25</v>
      </c>
      <c r="B143" s="196" t="s">
        <v>173</v>
      </c>
      <c r="C143" s="196"/>
      <c r="D143" s="196"/>
      <c r="E143" s="196"/>
      <c r="F143" s="196"/>
      <c r="G143" s="196"/>
      <c r="H143" s="196"/>
      <c r="I143" s="196"/>
      <c r="J143" s="137">
        <v>0</v>
      </c>
      <c r="K143" s="174">
        <f>SUM(L143:W143)</f>
        <v>50886471</v>
      </c>
      <c r="L143" s="174">
        <f>L144+L151</f>
        <v>0</v>
      </c>
      <c r="M143" s="174">
        <f t="shared" ref="M143:W143" si="46">M144+M151</f>
        <v>4781832</v>
      </c>
      <c r="N143" s="174">
        <f t="shared" si="46"/>
        <v>4781832</v>
      </c>
      <c r="O143" s="174">
        <f t="shared" si="46"/>
        <v>4781832</v>
      </c>
      <c r="P143" s="174">
        <f t="shared" si="46"/>
        <v>4781832</v>
      </c>
      <c r="Q143" s="174">
        <f t="shared" si="46"/>
        <v>4781832</v>
      </c>
      <c r="R143" s="174">
        <f t="shared" si="46"/>
        <v>4781832</v>
      </c>
      <c r="S143" s="174">
        <f t="shared" si="46"/>
        <v>4781832</v>
      </c>
      <c r="T143" s="174">
        <f t="shared" si="46"/>
        <v>4781832</v>
      </c>
      <c r="U143" s="174">
        <f t="shared" si="46"/>
        <v>4781832</v>
      </c>
      <c r="V143" s="174">
        <f t="shared" si="46"/>
        <v>4781834</v>
      </c>
      <c r="W143" s="174">
        <f t="shared" si="46"/>
        <v>3068149</v>
      </c>
    </row>
    <row r="144" spans="1:23" ht="15.75" customHeight="1" x14ac:dyDescent="0.3">
      <c r="A144" s="88">
        <v>25</v>
      </c>
      <c r="B144" s="88"/>
      <c r="C144" s="73">
        <v>8</v>
      </c>
      <c r="D144" s="74" t="s">
        <v>14</v>
      </c>
      <c r="E144" s="75" t="s">
        <v>9</v>
      </c>
      <c r="F144" s="76">
        <v>0</v>
      </c>
      <c r="G144" s="76">
        <v>0</v>
      </c>
      <c r="H144" s="76">
        <v>0</v>
      </c>
      <c r="I144" s="83" t="s">
        <v>95</v>
      </c>
      <c r="J144" s="134">
        <v>2</v>
      </c>
      <c r="K144" s="177">
        <f>SUM(L144:W144)</f>
        <v>50886471</v>
      </c>
      <c r="L144" s="177">
        <f>L145</f>
        <v>0</v>
      </c>
      <c r="M144" s="177">
        <f t="shared" ref="M144:W144" si="47">M145</f>
        <v>4781832</v>
      </c>
      <c r="N144" s="177">
        <f t="shared" si="47"/>
        <v>4781832</v>
      </c>
      <c r="O144" s="177">
        <f t="shared" si="47"/>
        <v>4781832</v>
      </c>
      <c r="P144" s="177">
        <f t="shared" si="47"/>
        <v>4781832</v>
      </c>
      <c r="Q144" s="177">
        <f t="shared" si="47"/>
        <v>4781832</v>
      </c>
      <c r="R144" s="177">
        <f t="shared" si="47"/>
        <v>4781832</v>
      </c>
      <c r="S144" s="177">
        <f t="shared" si="47"/>
        <v>4781832</v>
      </c>
      <c r="T144" s="177">
        <f t="shared" si="47"/>
        <v>4781832</v>
      </c>
      <c r="U144" s="177">
        <f t="shared" si="47"/>
        <v>4781832</v>
      </c>
      <c r="V144" s="177">
        <f t="shared" si="47"/>
        <v>4781834</v>
      </c>
      <c r="W144" s="177">
        <f t="shared" si="47"/>
        <v>3068149</v>
      </c>
    </row>
    <row r="145" spans="1:23" ht="23.25" customHeight="1" x14ac:dyDescent="0.3">
      <c r="A145" s="88">
        <v>25</v>
      </c>
      <c r="B145" s="88"/>
      <c r="C145" s="73">
        <v>8</v>
      </c>
      <c r="D145" s="74" t="s">
        <v>14</v>
      </c>
      <c r="E145" s="75" t="s">
        <v>9</v>
      </c>
      <c r="F145" s="76">
        <v>2</v>
      </c>
      <c r="G145" s="76">
        <v>0</v>
      </c>
      <c r="H145" s="76">
        <v>0</v>
      </c>
      <c r="I145" s="83" t="s">
        <v>274</v>
      </c>
      <c r="J145" s="134">
        <v>3</v>
      </c>
      <c r="K145" s="174">
        <f t="shared" si="42"/>
        <v>50886471</v>
      </c>
      <c r="L145" s="174">
        <f>SUM(L146:L147)</f>
        <v>0</v>
      </c>
      <c r="M145" s="174">
        <f t="shared" ref="M145:W145" si="48">SUM(M146:M147)</f>
        <v>4781832</v>
      </c>
      <c r="N145" s="174">
        <f t="shared" si="48"/>
        <v>4781832</v>
      </c>
      <c r="O145" s="174">
        <f t="shared" si="48"/>
        <v>4781832</v>
      </c>
      <c r="P145" s="174">
        <f t="shared" si="48"/>
        <v>4781832</v>
      </c>
      <c r="Q145" s="174">
        <f t="shared" si="48"/>
        <v>4781832</v>
      </c>
      <c r="R145" s="174">
        <f t="shared" si="48"/>
        <v>4781832</v>
      </c>
      <c r="S145" s="174">
        <f t="shared" si="48"/>
        <v>4781832</v>
      </c>
      <c r="T145" s="174">
        <f t="shared" si="48"/>
        <v>4781832</v>
      </c>
      <c r="U145" s="174">
        <f t="shared" si="48"/>
        <v>4781832</v>
      </c>
      <c r="V145" s="174">
        <f t="shared" si="48"/>
        <v>4781834</v>
      </c>
      <c r="W145" s="174">
        <f t="shared" si="48"/>
        <v>3068149</v>
      </c>
    </row>
    <row r="146" spans="1:23" ht="44.25" customHeight="1" x14ac:dyDescent="0.3">
      <c r="A146" s="88">
        <v>25</v>
      </c>
      <c r="B146" s="88"/>
      <c r="C146" s="74" t="s">
        <v>31</v>
      </c>
      <c r="D146" s="73">
        <v>2</v>
      </c>
      <c r="E146" s="76">
        <v>0</v>
      </c>
      <c r="F146" s="76">
        <v>2</v>
      </c>
      <c r="G146" s="76">
        <v>0</v>
      </c>
      <c r="H146" s="76">
        <v>1</v>
      </c>
      <c r="I146" s="112" t="s">
        <v>275</v>
      </c>
      <c r="J146" s="135">
        <v>4</v>
      </c>
      <c r="K146" s="178">
        <f t="shared" si="42"/>
        <v>32477572</v>
      </c>
      <c r="L146" s="110"/>
      <c r="M146" s="110">
        <v>3247757</v>
      </c>
      <c r="N146" s="110">
        <v>3247757</v>
      </c>
      <c r="O146" s="110">
        <v>3247757</v>
      </c>
      <c r="P146" s="110">
        <v>3247757</v>
      </c>
      <c r="Q146" s="110">
        <v>3247757</v>
      </c>
      <c r="R146" s="110">
        <v>3247757</v>
      </c>
      <c r="S146" s="110">
        <v>3247757</v>
      </c>
      <c r="T146" s="110">
        <v>3247757</v>
      </c>
      <c r="U146" s="110">
        <v>3247757</v>
      </c>
      <c r="V146" s="110">
        <v>3247759</v>
      </c>
      <c r="W146" s="110"/>
    </row>
    <row r="147" spans="1:23" ht="47.25" customHeight="1" x14ac:dyDescent="0.3">
      <c r="A147" s="88">
        <v>25</v>
      </c>
      <c r="B147" s="88"/>
      <c r="C147" s="74" t="s">
        <v>31</v>
      </c>
      <c r="D147" s="73">
        <v>2</v>
      </c>
      <c r="E147" s="76">
        <v>0</v>
      </c>
      <c r="F147" s="76">
        <v>2</v>
      </c>
      <c r="G147" s="76">
        <v>0</v>
      </c>
      <c r="H147" s="76">
        <v>2</v>
      </c>
      <c r="I147" s="112" t="s">
        <v>276</v>
      </c>
      <c r="J147" s="135">
        <v>4</v>
      </c>
      <c r="K147" s="178">
        <f>SUM(L147:W147)</f>
        <v>18408899</v>
      </c>
      <c r="L147" s="110"/>
      <c r="M147" s="110">
        <v>1534075</v>
      </c>
      <c r="N147" s="110">
        <v>1534075</v>
      </c>
      <c r="O147" s="110">
        <v>1534075</v>
      </c>
      <c r="P147" s="110">
        <v>1534075</v>
      </c>
      <c r="Q147" s="110">
        <v>1534075</v>
      </c>
      <c r="R147" s="110">
        <v>1534075</v>
      </c>
      <c r="S147" s="110">
        <v>1534075</v>
      </c>
      <c r="T147" s="110">
        <v>1534075</v>
      </c>
      <c r="U147" s="110">
        <v>1534075</v>
      </c>
      <c r="V147" s="110">
        <v>1534075</v>
      </c>
      <c r="W147" s="110">
        <v>3068149</v>
      </c>
    </row>
    <row r="148" spans="1:23" ht="17.25" customHeight="1" x14ac:dyDescent="0.3">
      <c r="A148" s="186">
        <v>26</v>
      </c>
      <c r="B148" s="228" t="s">
        <v>174</v>
      </c>
      <c r="C148" s="229"/>
      <c r="D148" s="229"/>
      <c r="E148" s="229"/>
      <c r="F148" s="229"/>
      <c r="G148" s="229"/>
      <c r="H148" s="229"/>
      <c r="I148" s="229"/>
      <c r="J148" s="135"/>
      <c r="K148" s="178">
        <f>SUM(L148:W148)</f>
        <v>6331583</v>
      </c>
      <c r="L148" s="177">
        <f>L149</f>
        <v>0</v>
      </c>
      <c r="M148" s="177">
        <f t="shared" ref="M148:W148" si="49">M149</f>
        <v>0</v>
      </c>
      <c r="N148" s="177">
        <f t="shared" si="49"/>
        <v>0</v>
      </c>
      <c r="O148" s="177">
        <f t="shared" si="49"/>
        <v>0</v>
      </c>
      <c r="P148" s="177">
        <f t="shared" si="49"/>
        <v>0</v>
      </c>
      <c r="Q148" s="177">
        <f t="shared" si="49"/>
        <v>0</v>
      </c>
      <c r="R148" s="177">
        <f t="shared" si="49"/>
        <v>0</v>
      </c>
      <c r="S148" s="177">
        <f t="shared" si="49"/>
        <v>0</v>
      </c>
      <c r="T148" s="177">
        <f t="shared" si="49"/>
        <v>0</v>
      </c>
      <c r="U148" s="177">
        <f t="shared" si="49"/>
        <v>0</v>
      </c>
      <c r="V148" s="177">
        <f t="shared" si="49"/>
        <v>0</v>
      </c>
      <c r="W148" s="177">
        <f t="shared" si="49"/>
        <v>6331583</v>
      </c>
    </row>
    <row r="149" spans="1:23" ht="17.25" customHeight="1" x14ac:dyDescent="0.3">
      <c r="A149" s="186">
        <v>26</v>
      </c>
      <c r="B149" s="186"/>
      <c r="C149" s="74" t="s">
        <v>31</v>
      </c>
      <c r="D149" s="73">
        <v>2</v>
      </c>
      <c r="E149" s="185">
        <v>0</v>
      </c>
      <c r="F149" s="185">
        <v>3</v>
      </c>
      <c r="G149" s="185">
        <v>0</v>
      </c>
      <c r="H149" s="185">
        <v>0</v>
      </c>
      <c r="I149" s="187" t="s">
        <v>315</v>
      </c>
      <c r="J149" s="135"/>
      <c r="K149" s="178">
        <f>SUM(L149:W149)</f>
        <v>6331583</v>
      </c>
      <c r="L149" s="174">
        <f>SUM(L150:L150)</f>
        <v>0</v>
      </c>
      <c r="M149" s="174">
        <f t="shared" ref="M149:W149" si="50">SUM(M150:M150)</f>
        <v>0</v>
      </c>
      <c r="N149" s="174">
        <f t="shared" si="50"/>
        <v>0</v>
      </c>
      <c r="O149" s="174">
        <f t="shared" si="50"/>
        <v>0</v>
      </c>
      <c r="P149" s="174">
        <f t="shared" si="50"/>
        <v>0</v>
      </c>
      <c r="Q149" s="174">
        <f t="shared" si="50"/>
        <v>0</v>
      </c>
      <c r="R149" s="174">
        <f t="shared" si="50"/>
        <v>0</v>
      </c>
      <c r="S149" s="174">
        <f t="shared" si="50"/>
        <v>0</v>
      </c>
      <c r="T149" s="174">
        <f t="shared" si="50"/>
        <v>0</v>
      </c>
      <c r="U149" s="174">
        <f t="shared" si="50"/>
        <v>0</v>
      </c>
      <c r="V149" s="174">
        <f t="shared" si="50"/>
        <v>0</v>
      </c>
      <c r="W149" s="174">
        <f t="shared" si="50"/>
        <v>6331583</v>
      </c>
    </row>
    <row r="150" spans="1:23" ht="26.25" customHeight="1" x14ac:dyDescent="0.3">
      <c r="A150" s="186">
        <v>26</v>
      </c>
      <c r="B150" s="186"/>
      <c r="C150" s="74" t="s">
        <v>31</v>
      </c>
      <c r="D150" s="73">
        <v>2</v>
      </c>
      <c r="E150" s="185">
        <v>0</v>
      </c>
      <c r="F150" s="185">
        <v>3</v>
      </c>
      <c r="G150" s="185">
        <v>0</v>
      </c>
      <c r="H150" s="185">
        <v>1</v>
      </c>
      <c r="I150" s="183" t="s">
        <v>323</v>
      </c>
      <c r="J150" s="135"/>
      <c r="K150" s="178">
        <f t="shared" si="42"/>
        <v>6331583</v>
      </c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>
        <v>6331583</v>
      </c>
    </row>
    <row r="151" spans="1:23" ht="15.75" customHeight="1" x14ac:dyDescent="0.3">
      <c r="A151" s="88">
        <v>25</v>
      </c>
      <c r="B151" s="88"/>
      <c r="C151" s="74" t="s">
        <v>31</v>
      </c>
      <c r="D151" s="73">
        <v>3</v>
      </c>
      <c r="E151" s="76">
        <v>0</v>
      </c>
      <c r="F151" s="76">
        <v>0</v>
      </c>
      <c r="G151" s="76">
        <v>0</v>
      </c>
      <c r="H151" s="76">
        <v>0</v>
      </c>
      <c r="I151" s="83" t="s">
        <v>98</v>
      </c>
      <c r="J151" s="134">
        <v>2</v>
      </c>
      <c r="K151" s="177">
        <f>SUM(L151:W151)</f>
        <v>0</v>
      </c>
      <c r="L151" s="177">
        <f>L152</f>
        <v>0</v>
      </c>
      <c r="M151" s="177">
        <f t="shared" ref="M151:W151" si="51">M152</f>
        <v>0</v>
      </c>
      <c r="N151" s="177">
        <f t="shared" si="51"/>
        <v>0</v>
      </c>
      <c r="O151" s="177">
        <f t="shared" si="51"/>
        <v>0</v>
      </c>
      <c r="P151" s="177">
        <f t="shared" si="51"/>
        <v>0</v>
      </c>
      <c r="Q151" s="177">
        <f t="shared" si="51"/>
        <v>0</v>
      </c>
      <c r="R151" s="177">
        <f t="shared" si="51"/>
        <v>0</v>
      </c>
      <c r="S151" s="177">
        <f t="shared" si="51"/>
        <v>0</v>
      </c>
      <c r="T151" s="177">
        <f t="shared" si="51"/>
        <v>0</v>
      </c>
      <c r="U151" s="177">
        <f t="shared" si="51"/>
        <v>0</v>
      </c>
      <c r="V151" s="177">
        <f t="shared" si="51"/>
        <v>0</v>
      </c>
      <c r="W151" s="177">
        <f t="shared" si="51"/>
        <v>0</v>
      </c>
    </row>
    <row r="152" spans="1:23" ht="30" customHeight="1" x14ac:dyDescent="0.3">
      <c r="A152" s="88">
        <v>25</v>
      </c>
      <c r="B152" s="88"/>
      <c r="C152" s="74" t="s">
        <v>31</v>
      </c>
      <c r="D152" s="74" t="s">
        <v>20</v>
      </c>
      <c r="E152" s="75" t="s">
        <v>9</v>
      </c>
      <c r="F152" s="76">
        <v>8</v>
      </c>
      <c r="G152" s="76">
        <v>0</v>
      </c>
      <c r="H152" s="76">
        <v>0</v>
      </c>
      <c r="I152" s="83" t="s">
        <v>277</v>
      </c>
      <c r="J152" s="134">
        <v>3</v>
      </c>
      <c r="K152" s="174">
        <f t="shared" si="42"/>
        <v>0</v>
      </c>
      <c r="L152" s="174">
        <f>SUM(L153:L154)</f>
        <v>0</v>
      </c>
      <c r="M152" s="174">
        <f>SUM(M153:M154)</f>
        <v>0</v>
      </c>
      <c r="N152" s="174">
        <f t="shared" ref="N152:W152" si="52">SUM(N153:N154)</f>
        <v>0</v>
      </c>
      <c r="O152" s="174">
        <f t="shared" si="52"/>
        <v>0</v>
      </c>
      <c r="P152" s="174">
        <f t="shared" si="52"/>
        <v>0</v>
      </c>
      <c r="Q152" s="174">
        <f t="shared" si="52"/>
        <v>0</v>
      </c>
      <c r="R152" s="174">
        <f t="shared" si="52"/>
        <v>0</v>
      </c>
      <c r="S152" s="174">
        <f t="shared" si="52"/>
        <v>0</v>
      </c>
      <c r="T152" s="174">
        <f t="shared" si="52"/>
        <v>0</v>
      </c>
      <c r="U152" s="174">
        <f t="shared" si="52"/>
        <v>0</v>
      </c>
      <c r="V152" s="174">
        <f t="shared" si="52"/>
        <v>0</v>
      </c>
      <c r="W152" s="174">
        <f t="shared" si="52"/>
        <v>0</v>
      </c>
    </row>
    <row r="153" spans="1:23" ht="15.75" customHeight="1" x14ac:dyDescent="0.3">
      <c r="A153" s="88">
        <v>25</v>
      </c>
      <c r="B153" s="88"/>
      <c r="C153" s="74" t="s">
        <v>31</v>
      </c>
      <c r="D153" s="74" t="s">
        <v>20</v>
      </c>
      <c r="E153" s="75" t="s">
        <v>9</v>
      </c>
      <c r="F153" s="76">
        <v>8</v>
      </c>
      <c r="G153" s="76">
        <v>0</v>
      </c>
      <c r="H153" s="76">
        <v>1</v>
      </c>
      <c r="I153" s="112" t="s">
        <v>99</v>
      </c>
      <c r="J153" s="135">
        <v>4</v>
      </c>
      <c r="K153" s="178">
        <f t="shared" si="42"/>
        <v>0</v>
      </c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</row>
    <row r="154" spans="1:23" ht="31.5" customHeight="1" x14ac:dyDescent="0.3">
      <c r="A154" s="88">
        <v>25</v>
      </c>
      <c r="B154" s="88"/>
      <c r="C154" s="74" t="s">
        <v>31</v>
      </c>
      <c r="D154" s="74" t="s">
        <v>20</v>
      </c>
      <c r="E154" s="75" t="s">
        <v>9</v>
      </c>
      <c r="F154" s="76">
        <v>8</v>
      </c>
      <c r="G154" s="76">
        <v>0</v>
      </c>
      <c r="H154" s="76">
        <v>3</v>
      </c>
      <c r="I154" s="112" t="s">
        <v>100</v>
      </c>
      <c r="J154" s="135">
        <v>4</v>
      </c>
      <c r="K154" s="178">
        <f t="shared" si="42"/>
        <v>0</v>
      </c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</row>
    <row r="155" spans="1:23" ht="15" customHeight="1" x14ac:dyDescent="0.3">
      <c r="A155" s="87">
        <v>26</v>
      </c>
      <c r="B155" s="228" t="s">
        <v>174</v>
      </c>
      <c r="C155" s="229"/>
      <c r="D155" s="229"/>
      <c r="E155" s="229"/>
      <c r="F155" s="229"/>
      <c r="G155" s="229"/>
      <c r="H155" s="229"/>
      <c r="I155" s="229"/>
      <c r="J155" s="134">
        <v>0</v>
      </c>
      <c r="K155" s="174">
        <f t="shared" si="42"/>
        <v>0</v>
      </c>
      <c r="L155" s="174">
        <f>L156</f>
        <v>0</v>
      </c>
      <c r="M155" s="174">
        <f t="shared" ref="M155:W155" si="53">M156</f>
        <v>0</v>
      </c>
      <c r="N155" s="174">
        <f t="shared" si="53"/>
        <v>0</v>
      </c>
      <c r="O155" s="174">
        <f t="shared" si="53"/>
        <v>0</v>
      </c>
      <c r="P155" s="174">
        <f t="shared" si="53"/>
        <v>0</v>
      </c>
      <c r="Q155" s="174">
        <f t="shared" si="53"/>
        <v>0</v>
      </c>
      <c r="R155" s="174">
        <f t="shared" si="53"/>
        <v>0</v>
      </c>
      <c r="S155" s="174">
        <f t="shared" si="53"/>
        <v>0</v>
      </c>
      <c r="T155" s="174">
        <f t="shared" si="53"/>
        <v>0</v>
      </c>
      <c r="U155" s="174">
        <f t="shared" si="53"/>
        <v>0</v>
      </c>
      <c r="V155" s="174">
        <f t="shared" si="53"/>
        <v>0</v>
      </c>
      <c r="W155" s="174">
        <f t="shared" si="53"/>
        <v>0</v>
      </c>
    </row>
    <row r="156" spans="1:23" ht="15.75" customHeight="1" x14ac:dyDescent="0.3">
      <c r="A156" s="88">
        <v>26</v>
      </c>
      <c r="B156" s="88"/>
      <c r="C156" s="74" t="s">
        <v>31</v>
      </c>
      <c r="D156" s="73">
        <v>3</v>
      </c>
      <c r="E156" s="76">
        <v>0</v>
      </c>
      <c r="F156" s="76">
        <v>0</v>
      </c>
      <c r="G156" s="76">
        <v>0</v>
      </c>
      <c r="H156" s="76">
        <v>0</v>
      </c>
      <c r="I156" s="83" t="s">
        <v>98</v>
      </c>
      <c r="J156" s="134">
        <v>2</v>
      </c>
      <c r="K156" s="177">
        <f t="shared" si="42"/>
        <v>0</v>
      </c>
      <c r="L156" s="177">
        <f>SUM(L157:L159)</f>
        <v>0</v>
      </c>
      <c r="M156" s="177">
        <f t="shared" ref="M156:W156" si="54">SUM(M157:M159)</f>
        <v>0</v>
      </c>
      <c r="N156" s="177">
        <f t="shared" si="54"/>
        <v>0</v>
      </c>
      <c r="O156" s="177">
        <f t="shared" si="54"/>
        <v>0</v>
      </c>
      <c r="P156" s="177">
        <f t="shared" si="54"/>
        <v>0</v>
      </c>
      <c r="Q156" s="177">
        <f t="shared" si="54"/>
        <v>0</v>
      </c>
      <c r="R156" s="177">
        <f t="shared" si="54"/>
        <v>0</v>
      </c>
      <c r="S156" s="177">
        <f t="shared" si="54"/>
        <v>0</v>
      </c>
      <c r="T156" s="177">
        <f t="shared" si="54"/>
        <v>0</v>
      </c>
      <c r="U156" s="177">
        <f t="shared" si="54"/>
        <v>0</v>
      </c>
      <c r="V156" s="177">
        <f t="shared" si="54"/>
        <v>0</v>
      </c>
      <c r="W156" s="177">
        <f t="shared" si="54"/>
        <v>0</v>
      </c>
    </row>
    <row r="157" spans="1:23" ht="16.5" customHeight="1" x14ac:dyDescent="0.3">
      <c r="A157" s="88">
        <v>26</v>
      </c>
      <c r="B157" s="88"/>
      <c r="C157" s="74" t="s">
        <v>31</v>
      </c>
      <c r="D157" s="74" t="s">
        <v>20</v>
      </c>
      <c r="E157" s="75" t="s">
        <v>14</v>
      </c>
      <c r="F157" s="76">
        <v>1</v>
      </c>
      <c r="G157" s="76">
        <v>0</v>
      </c>
      <c r="H157" s="76">
        <v>0</v>
      </c>
      <c r="I157" s="112" t="s">
        <v>168</v>
      </c>
      <c r="J157" s="135">
        <v>4</v>
      </c>
      <c r="K157" s="178">
        <f t="shared" si="42"/>
        <v>0</v>
      </c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</row>
    <row r="158" spans="1:23" ht="16.5" customHeight="1" x14ac:dyDescent="0.3">
      <c r="A158" s="88">
        <v>26</v>
      </c>
      <c r="B158" s="88"/>
      <c r="C158" s="74" t="s">
        <v>31</v>
      </c>
      <c r="D158" s="74" t="s">
        <v>20</v>
      </c>
      <c r="E158" s="75" t="s">
        <v>14</v>
      </c>
      <c r="F158" s="76">
        <v>2</v>
      </c>
      <c r="G158" s="76">
        <v>0</v>
      </c>
      <c r="H158" s="76">
        <v>0</v>
      </c>
      <c r="I158" s="112" t="s">
        <v>278</v>
      </c>
      <c r="J158" s="135">
        <v>4</v>
      </c>
      <c r="K158" s="178">
        <f t="shared" si="42"/>
        <v>0</v>
      </c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</row>
    <row r="159" spans="1:23" ht="16.5" customHeight="1" x14ac:dyDescent="0.3">
      <c r="A159" s="88">
        <v>26</v>
      </c>
      <c r="B159" s="88"/>
      <c r="C159" s="74" t="s">
        <v>31</v>
      </c>
      <c r="D159" s="74" t="s">
        <v>20</v>
      </c>
      <c r="E159" s="75" t="s">
        <v>14</v>
      </c>
      <c r="F159" s="76">
        <v>3</v>
      </c>
      <c r="G159" s="76">
        <v>0</v>
      </c>
      <c r="H159" s="76">
        <v>0</v>
      </c>
      <c r="I159" s="112" t="s">
        <v>279</v>
      </c>
      <c r="J159" s="135">
        <v>4</v>
      </c>
      <c r="K159" s="178">
        <f t="shared" si="42"/>
        <v>0</v>
      </c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</row>
    <row r="160" spans="1:23" ht="15" customHeight="1" x14ac:dyDescent="0.3">
      <c r="A160" s="87">
        <v>27</v>
      </c>
      <c r="B160" s="142" t="s">
        <v>292</v>
      </c>
      <c r="D160" s="143"/>
      <c r="E160" s="143"/>
      <c r="F160" s="143"/>
      <c r="G160" s="143"/>
      <c r="H160" s="143"/>
      <c r="I160" s="153"/>
      <c r="J160" s="134">
        <v>0</v>
      </c>
      <c r="K160" s="174">
        <f t="shared" ref="K160" si="55">SUM(L160:W160)</f>
        <v>0</v>
      </c>
      <c r="L160" s="174">
        <f>L161</f>
        <v>0</v>
      </c>
      <c r="M160" s="174">
        <f t="shared" ref="M160:W161" si="56">M161</f>
        <v>0</v>
      </c>
      <c r="N160" s="174">
        <f t="shared" si="56"/>
        <v>0</v>
      </c>
      <c r="O160" s="174">
        <f t="shared" si="56"/>
        <v>0</v>
      </c>
      <c r="P160" s="174">
        <f t="shared" si="56"/>
        <v>0</v>
      </c>
      <c r="Q160" s="174">
        <f t="shared" si="56"/>
        <v>0</v>
      </c>
      <c r="R160" s="174">
        <f t="shared" si="56"/>
        <v>0</v>
      </c>
      <c r="S160" s="174">
        <f t="shared" si="56"/>
        <v>0</v>
      </c>
      <c r="T160" s="174">
        <f t="shared" si="56"/>
        <v>0</v>
      </c>
      <c r="U160" s="174">
        <f t="shared" si="56"/>
        <v>0</v>
      </c>
      <c r="V160" s="174">
        <f t="shared" si="56"/>
        <v>0</v>
      </c>
      <c r="W160" s="174">
        <f t="shared" si="56"/>
        <v>0</v>
      </c>
    </row>
    <row r="161" spans="1:23" ht="37.5" customHeight="1" x14ac:dyDescent="0.3">
      <c r="A161" s="87">
        <v>27</v>
      </c>
      <c r="B161" s="87"/>
      <c r="C161" s="73">
        <v>9</v>
      </c>
      <c r="D161" s="74" t="s">
        <v>9</v>
      </c>
      <c r="E161" s="75" t="s">
        <v>9</v>
      </c>
      <c r="F161" s="76">
        <v>0</v>
      </c>
      <c r="G161" s="76">
        <v>0</v>
      </c>
      <c r="H161" s="76">
        <v>0</v>
      </c>
      <c r="I161" s="83" t="s">
        <v>280</v>
      </c>
      <c r="J161" s="134">
        <v>1</v>
      </c>
      <c r="K161" s="174">
        <f t="shared" si="42"/>
        <v>0</v>
      </c>
      <c r="L161" s="174">
        <f>L162</f>
        <v>0</v>
      </c>
      <c r="M161" s="174">
        <f t="shared" si="56"/>
        <v>0</v>
      </c>
      <c r="N161" s="174">
        <f t="shared" si="56"/>
        <v>0</v>
      </c>
      <c r="O161" s="174">
        <f t="shared" si="56"/>
        <v>0</v>
      </c>
      <c r="P161" s="174">
        <f t="shared" si="56"/>
        <v>0</v>
      </c>
      <c r="Q161" s="174">
        <f t="shared" si="56"/>
        <v>0</v>
      </c>
      <c r="R161" s="174">
        <f t="shared" si="56"/>
        <v>0</v>
      </c>
      <c r="S161" s="174">
        <f t="shared" si="56"/>
        <v>0</v>
      </c>
      <c r="T161" s="174">
        <f t="shared" si="56"/>
        <v>0</v>
      </c>
      <c r="U161" s="174">
        <f t="shared" si="56"/>
        <v>0</v>
      </c>
      <c r="V161" s="174">
        <f t="shared" si="56"/>
        <v>0</v>
      </c>
      <c r="W161" s="174">
        <f t="shared" si="56"/>
        <v>0</v>
      </c>
    </row>
    <row r="162" spans="1:23" ht="15.75" customHeight="1" x14ac:dyDescent="0.3">
      <c r="A162" s="88">
        <v>27</v>
      </c>
      <c r="B162" s="88"/>
      <c r="C162" s="73">
        <v>9</v>
      </c>
      <c r="D162" s="73">
        <v>3</v>
      </c>
      <c r="E162" s="76">
        <v>0</v>
      </c>
      <c r="F162" s="76">
        <v>0</v>
      </c>
      <c r="G162" s="76">
        <v>0</v>
      </c>
      <c r="H162" s="76">
        <v>0</v>
      </c>
      <c r="I162" s="83" t="s">
        <v>281</v>
      </c>
      <c r="J162" s="134">
        <v>2</v>
      </c>
      <c r="K162" s="177">
        <f t="shared" si="42"/>
        <v>0</v>
      </c>
      <c r="L162" s="177">
        <f>SUM(L163:L165)</f>
        <v>0</v>
      </c>
      <c r="M162" s="177">
        <f t="shared" ref="M162:W162" si="57">SUM(M163:M165)</f>
        <v>0</v>
      </c>
      <c r="N162" s="177">
        <f t="shared" si="57"/>
        <v>0</v>
      </c>
      <c r="O162" s="177">
        <f t="shared" si="57"/>
        <v>0</v>
      </c>
      <c r="P162" s="177">
        <f t="shared" si="57"/>
        <v>0</v>
      </c>
      <c r="Q162" s="177">
        <f t="shared" si="57"/>
        <v>0</v>
      </c>
      <c r="R162" s="177">
        <f t="shared" si="57"/>
        <v>0</v>
      </c>
      <c r="S162" s="177">
        <f t="shared" si="57"/>
        <v>0</v>
      </c>
      <c r="T162" s="177">
        <f t="shared" si="57"/>
        <v>0</v>
      </c>
      <c r="U162" s="177">
        <f t="shared" si="57"/>
        <v>0</v>
      </c>
      <c r="V162" s="177">
        <f t="shared" si="57"/>
        <v>0</v>
      </c>
      <c r="W162" s="177">
        <f t="shared" si="57"/>
        <v>0</v>
      </c>
    </row>
    <row r="163" spans="1:23" ht="24" customHeight="1" x14ac:dyDescent="0.3">
      <c r="A163" s="88">
        <v>27</v>
      </c>
      <c r="B163" s="88"/>
      <c r="C163" s="73">
        <v>9</v>
      </c>
      <c r="D163" s="74" t="s">
        <v>20</v>
      </c>
      <c r="E163" s="75" t="s">
        <v>9</v>
      </c>
      <c r="F163" s="76">
        <v>1</v>
      </c>
      <c r="G163" s="76">
        <v>0</v>
      </c>
      <c r="H163" s="76">
        <v>0</v>
      </c>
      <c r="I163" s="112" t="s">
        <v>282</v>
      </c>
      <c r="J163" s="135">
        <v>4</v>
      </c>
      <c r="K163" s="178">
        <f t="shared" si="42"/>
        <v>0</v>
      </c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</row>
    <row r="164" spans="1:23" ht="22.5" customHeight="1" x14ac:dyDescent="0.3">
      <c r="A164" s="88">
        <v>27</v>
      </c>
      <c r="B164" s="88"/>
      <c r="C164" s="73">
        <v>9</v>
      </c>
      <c r="D164" s="74" t="s">
        <v>20</v>
      </c>
      <c r="E164" s="75" t="s">
        <v>9</v>
      </c>
      <c r="F164" s="76">
        <v>2</v>
      </c>
      <c r="G164" s="76">
        <v>0</v>
      </c>
      <c r="H164" s="76">
        <v>0</v>
      </c>
      <c r="I164" s="112" t="s">
        <v>283</v>
      </c>
      <c r="J164" s="135">
        <v>4</v>
      </c>
      <c r="K164" s="178">
        <f t="shared" si="42"/>
        <v>0</v>
      </c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</row>
    <row r="165" spans="1:23" ht="21" customHeight="1" x14ac:dyDescent="0.3">
      <c r="A165" s="88">
        <v>27</v>
      </c>
      <c r="B165" s="88"/>
      <c r="C165" s="73">
        <v>9</v>
      </c>
      <c r="D165" s="74" t="s">
        <v>20</v>
      </c>
      <c r="E165" s="75" t="s">
        <v>9</v>
      </c>
      <c r="F165" s="76">
        <v>3</v>
      </c>
      <c r="G165" s="76">
        <v>0</v>
      </c>
      <c r="H165" s="76">
        <v>0</v>
      </c>
      <c r="I165" s="112" t="s">
        <v>284</v>
      </c>
      <c r="J165" s="135">
        <v>4</v>
      </c>
      <c r="K165" s="178">
        <f t="shared" si="42"/>
        <v>0</v>
      </c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</row>
    <row r="166" spans="1:23" ht="17.25" customHeight="1" x14ac:dyDescent="0.3">
      <c r="A166" s="87">
        <v>1</v>
      </c>
      <c r="B166" s="140" t="s">
        <v>170</v>
      </c>
      <c r="D166" s="141"/>
      <c r="E166" s="141"/>
      <c r="F166" s="141"/>
      <c r="G166" s="141"/>
      <c r="H166" s="141"/>
      <c r="I166" s="150"/>
      <c r="J166" s="134">
        <v>0</v>
      </c>
      <c r="K166" s="174">
        <f t="shared" si="42"/>
        <v>0</v>
      </c>
      <c r="L166" s="174">
        <f>L167</f>
        <v>0</v>
      </c>
      <c r="M166" s="174">
        <f t="shared" ref="M166:W169" si="58">M167</f>
        <v>0</v>
      </c>
      <c r="N166" s="174">
        <f t="shared" si="58"/>
        <v>0</v>
      </c>
      <c r="O166" s="174">
        <f t="shared" si="58"/>
        <v>0</v>
      </c>
      <c r="P166" s="174">
        <f t="shared" si="58"/>
        <v>0</v>
      </c>
      <c r="Q166" s="174">
        <f t="shared" si="58"/>
        <v>0</v>
      </c>
      <c r="R166" s="174">
        <f t="shared" si="58"/>
        <v>0</v>
      </c>
      <c r="S166" s="174">
        <f t="shared" si="58"/>
        <v>0</v>
      </c>
      <c r="T166" s="174">
        <f t="shared" si="58"/>
        <v>0</v>
      </c>
      <c r="U166" s="174">
        <f t="shared" si="58"/>
        <v>0</v>
      </c>
      <c r="V166" s="174">
        <f t="shared" si="58"/>
        <v>0</v>
      </c>
      <c r="W166" s="174">
        <f t="shared" si="58"/>
        <v>0</v>
      </c>
    </row>
    <row r="167" spans="1:23" ht="17.25" customHeight="1" x14ac:dyDescent="0.3">
      <c r="A167" s="87">
        <v>12</v>
      </c>
      <c r="B167" s="140" t="s">
        <v>176</v>
      </c>
      <c r="D167" s="141"/>
      <c r="E167" s="141"/>
      <c r="F167" s="141"/>
      <c r="G167" s="141"/>
      <c r="H167" s="141"/>
      <c r="I167" s="111"/>
      <c r="J167" s="134">
        <v>0</v>
      </c>
      <c r="K167" s="174">
        <f t="shared" si="42"/>
        <v>0</v>
      </c>
      <c r="L167" s="174">
        <f>L168</f>
        <v>0</v>
      </c>
      <c r="M167" s="174">
        <f t="shared" si="58"/>
        <v>0</v>
      </c>
      <c r="N167" s="174">
        <f t="shared" si="58"/>
        <v>0</v>
      </c>
      <c r="O167" s="174">
        <f t="shared" si="58"/>
        <v>0</v>
      </c>
      <c r="P167" s="174">
        <f t="shared" si="58"/>
        <v>0</v>
      </c>
      <c r="Q167" s="174">
        <f t="shared" si="58"/>
        <v>0</v>
      </c>
      <c r="R167" s="174">
        <f t="shared" si="58"/>
        <v>0</v>
      </c>
      <c r="S167" s="174">
        <f t="shared" si="58"/>
        <v>0</v>
      </c>
      <c r="T167" s="174">
        <f t="shared" si="58"/>
        <v>0</v>
      </c>
      <c r="U167" s="174">
        <f t="shared" si="58"/>
        <v>0</v>
      </c>
      <c r="V167" s="174">
        <f t="shared" si="58"/>
        <v>0</v>
      </c>
      <c r="W167" s="174">
        <f t="shared" si="58"/>
        <v>0</v>
      </c>
    </row>
    <row r="168" spans="1:23" ht="15.75" customHeight="1" x14ac:dyDescent="0.3">
      <c r="A168" s="88">
        <v>12</v>
      </c>
      <c r="B168" s="88"/>
      <c r="C168" s="73">
        <v>0</v>
      </c>
      <c r="D168" s="74" t="s">
        <v>9</v>
      </c>
      <c r="E168" s="75" t="s">
        <v>9</v>
      </c>
      <c r="F168" s="76">
        <v>0</v>
      </c>
      <c r="G168" s="76">
        <v>0</v>
      </c>
      <c r="H168" s="76">
        <v>0</v>
      </c>
      <c r="I168" s="83" t="s">
        <v>102</v>
      </c>
      <c r="J168" s="134">
        <v>1</v>
      </c>
      <c r="K168" s="174">
        <f t="shared" si="42"/>
        <v>0</v>
      </c>
      <c r="L168" s="174">
        <f>L169</f>
        <v>0</v>
      </c>
      <c r="M168" s="174">
        <f>M169</f>
        <v>0</v>
      </c>
      <c r="N168" s="174">
        <f>N169</f>
        <v>0</v>
      </c>
      <c r="O168" s="174">
        <f>O169</f>
        <v>0</v>
      </c>
      <c r="P168" s="174">
        <f t="shared" si="58"/>
        <v>0</v>
      </c>
      <c r="Q168" s="174">
        <f t="shared" si="58"/>
        <v>0</v>
      </c>
      <c r="R168" s="174">
        <f t="shared" si="58"/>
        <v>0</v>
      </c>
      <c r="S168" s="174">
        <f t="shared" si="58"/>
        <v>0</v>
      </c>
      <c r="T168" s="174">
        <f t="shared" si="58"/>
        <v>0</v>
      </c>
      <c r="U168" s="174">
        <f t="shared" si="58"/>
        <v>0</v>
      </c>
      <c r="V168" s="174">
        <f t="shared" si="58"/>
        <v>0</v>
      </c>
      <c r="W168" s="174">
        <f t="shared" si="58"/>
        <v>0</v>
      </c>
    </row>
    <row r="169" spans="1:23" ht="15.75" customHeight="1" x14ac:dyDescent="0.3">
      <c r="A169" s="88">
        <v>12</v>
      </c>
      <c r="B169" s="88"/>
      <c r="C169" s="73">
        <v>0</v>
      </c>
      <c r="D169" s="74" t="s">
        <v>20</v>
      </c>
      <c r="E169" s="75" t="s">
        <v>9</v>
      </c>
      <c r="F169" s="80">
        <v>0</v>
      </c>
      <c r="G169" s="76">
        <v>0</v>
      </c>
      <c r="H169" s="76">
        <v>0</v>
      </c>
      <c r="I169" s="83" t="s">
        <v>308</v>
      </c>
      <c r="J169" s="134">
        <v>2</v>
      </c>
      <c r="K169" s="177">
        <f t="shared" si="42"/>
        <v>0</v>
      </c>
      <c r="L169" s="177">
        <f t="shared" ref="L169:M169" si="59">L170</f>
        <v>0</v>
      </c>
      <c r="M169" s="177">
        <f t="shared" si="59"/>
        <v>0</v>
      </c>
      <c r="N169" s="177">
        <f>N170</f>
        <v>0</v>
      </c>
      <c r="O169" s="177">
        <f t="shared" si="58"/>
        <v>0</v>
      </c>
      <c r="P169" s="177">
        <f t="shared" si="58"/>
        <v>0</v>
      </c>
      <c r="Q169" s="177">
        <f t="shared" si="58"/>
        <v>0</v>
      </c>
      <c r="R169" s="177">
        <f t="shared" si="58"/>
        <v>0</v>
      </c>
      <c r="S169" s="177">
        <f t="shared" si="58"/>
        <v>0</v>
      </c>
      <c r="T169" s="177">
        <f t="shared" si="58"/>
        <v>0</v>
      </c>
      <c r="U169" s="177">
        <f t="shared" si="58"/>
        <v>0</v>
      </c>
      <c r="V169" s="177">
        <f t="shared" si="58"/>
        <v>0</v>
      </c>
      <c r="W169" s="177">
        <f t="shared" si="58"/>
        <v>0</v>
      </c>
    </row>
    <row r="170" spans="1:23" ht="15.75" customHeight="1" x14ac:dyDescent="0.3">
      <c r="A170" s="88">
        <v>12</v>
      </c>
      <c r="B170" s="88"/>
      <c r="C170" s="73">
        <v>0</v>
      </c>
      <c r="D170" s="74" t="s">
        <v>20</v>
      </c>
      <c r="E170" s="75" t="s">
        <v>9</v>
      </c>
      <c r="F170" s="80">
        <v>1</v>
      </c>
      <c r="G170" s="76">
        <v>0</v>
      </c>
      <c r="H170" s="76">
        <v>0</v>
      </c>
      <c r="I170" s="112" t="s">
        <v>308</v>
      </c>
      <c r="J170" s="135">
        <v>4</v>
      </c>
      <c r="K170" s="178">
        <f t="shared" si="42"/>
        <v>0</v>
      </c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</row>
    <row r="171" spans="1:23" ht="19.5" customHeight="1" x14ac:dyDescent="0.3">
      <c r="A171" s="103"/>
      <c r="B171" s="103"/>
      <c r="C171" s="194" t="s">
        <v>104</v>
      </c>
      <c r="D171" s="194"/>
      <c r="E171" s="194"/>
      <c r="F171" s="194"/>
      <c r="G171" s="194"/>
      <c r="H171" s="194"/>
      <c r="I171" s="194"/>
      <c r="J171" s="138">
        <v>0</v>
      </c>
      <c r="K171" s="104">
        <f>SUM(L171:W171)</f>
        <v>103723076</v>
      </c>
      <c r="L171" s="104">
        <f t="shared" ref="L171:W171" si="60">SUM(L9,L30,L36,L75,L84,L114,L125,L161,L168)</f>
        <v>3696735</v>
      </c>
      <c r="M171" s="104">
        <f t="shared" si="60"/>
        <v>9498683</v>
      </c>
      <c r="N171" s="104">
        <f t="shared" si="60"/>
        <v>8766193</v>
      </c>
      <c r="O171" s="104">
        <f t="shared" si="60"/>
        <v>8649415</v>
      </c>
      <c r="P171" s="104">
        <f t="shared" si="60"/>
        <v>9049625</v>
      </c>
      <c r="Q171" s="104">
        <f t="shared" si="60"/>
        <v>9133304</v>
      </c>
      <c r="R171" s="104">
        <f t="shared" si="60"/>
        <v>8598521</v>
      </c>
      <c r="S171" s="104">
        <f t="shared" si="60"/>
        <v>8717400</v>
      </c>
      <c r="T171" s="104">
        <f t="shared" si="60"/>
        <v>8467717</v>
      </c>
      <c r="U171" s="104">
        <f t="shared" si="60"/>
        <v>7868493</v>
      </c>
      <c r="V171" s="104">
        <f t="shared" si="60"/>
        <v>8268970</v>
      </c>
      <c r="W171" s="104">
        <f t="shared" si="60"/>
        <v>13008020</v>
      </c>
    </row>
    <row r="173" spans="1:23" x14ac:dyDescent="0.3">
      <c r="A173" s="205" t="s">
        <v>306</v>
      </c>
      <c r="B173" s="206"/>
      <c r="C173" s="206"/>
      <c r="D173" s="206"/>
      <c r="E173" s="206"/>
      <c r="F173" s="206"/>
      <c r="G173" s="206"/>
      <c r="H173" s="206"/>
      <c r="I173" s="206"/>
      <c r="J173" s="206"/>
      <c r="K173" s="207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</row>
    <row r="174" spans="1:23" ht="18.75" customHeight="1" x14ac:dyDescent="0.3">
      <c r="A174" s="231" t="s">
        <v>178</v>
      </c>
      <c r="B174" s="231"/>
      <c r="C174" s="231"/>
      <c r="D174" s="231"/>
      <c r="E174" s="231"/>
      <c r="F174" s="231"/>
      <c r="G174" s="231"/>
      <c r="H174" s="231"/>
      <c r="I174" s="231"/>
      <c r="J174" s="130"/>
      <c r="K174" s="163" t="s">
        <v>285</v>
      </c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</row>
    <row r="175" spans="1:23" ht="18.75" customHeight="1" x14ac:dyDescent="0.3">
      <c r="A175" s="76">
        <v>1</v>
      </c>
      <c r="B175" s="76"/>
      <c r="C175" s="195" t="s">
        <v>180</v>
      </c>
      <c r="D175" s="195"/>
      <c r="E175" s="195"/>
      <c r="F175" s="195"/>
      <c r="G175" s="195"/>
      <c r="H175" s="195"/>
      <c r="I175" s="195"/>
      <c r="J175" s="106"/>
      <c r="K175" s="179">
        <f>SUM(K176:K180)</f>
        <v>46505022</v>
      </c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</row>
    <row r="176" spans="1:23" x14ac:dyDescent="0.3">
      <c r="A176" s="76">
        <v>11</v>
      </c>
      <c r="B176" s="92"/>
      <c r="C176" s="218" t="s">
        <v>181</v>
      </c>
      <c r="D176" s="218"/>
      <c r="E176" s="218"/>
      <c r="F176" s="218"/>
      <c r="G176" s="218"/>
      <c r="H176" s="218"/>
      <c r="I176" s="218"/>
      <c r="J176" s="106"/>
      <c r="K176" s="179">
        <f>K8</f>
        <v>3063466</v>
      </c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</row>
    <row r="177" spans="1:23" x14ac:dyDescent="0.3">
      <c r="A177" s="76">
        <v>12</v>
      </c>
      <c r="B177" s="92"/>
      <c r="C177" s="218" t="s">
        <v>186</v>
      </c>
      <c r="D177" s="218"/>
      <c r="E177" s="218"/>
      <c r="F177" s="218"/>
      <c r="G177" s="218"/>
      <c r="H177" s="218"/>
      <c r="I177" s="218"/>
      <c r="J177" s="106"/>
      <c r="K177" s="179">
        <f>K167</f>
        <v>0</v>
      </c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</row>
    <row r="178" spans="1:23" x14ac:dyDescent="0.3">
      <c r="A178" s="76">
        <v>14</v>
      </c>
      <c r="B178" s="92"/>
      <c r="C178" s="218" t="s">
        <v>185</v>
      </c>
      <c r="D178" s="218"/>
      <c r="E178" s="218"/>
      <c r="F178" s="218"/>
      <c r="G178" s="218"/>
      <c r="H178" s="218"/>
      <c r="I178" s="218"/>
      <c r="J178" s="106"/>
      <c r="K178" s="179">
        <f>K113</f>
        <v>1165870</v>
      </c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</row>
    <row r="179" spans="1:23" x14ac:dyDescent="0.3">
      <c r="A179" s="76">
        <v>15</v>
      </c>
      <c r="B179" s="92"/>
      <c r="C179" s="218" t="s">
        <v>184</v>
      </c>
      <c r="D179" s="218"/>
      <c r="E179" s="218"/>
      <c r="F179" s="218"/>
      <c r="G179" s="218"/>
      <c r="H179" s="218"/>
      <c r="I179" s="218"/>
      <c r="J179" s="106"/>
      <c r="K179" s="179">
        <f>K127</f>
        <v>42252155</v>
      </c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</row>
    <row r="180" spans="1:23" x14ac:dyDescent="0.3">
      <c r="A180" s="76">
        <v>16</v>
      </c>
      <c r="B180" s="92"/>
      <c r="C180" s="218" t="s">
        <v>182</v>
      </c>
      <c r="D180" s="218"/>
      <c r="E180" s="218"/>
      <c r="F180" s="218"/>
      <c r="G180" s="218"/>
      <c r="H180" s="218"/>
      <c r="I180" s="218"/>
      <c r="J180" s="106"/>
      <c r="K180" s="179">
        <f>K139</f>
        <v>23531</v>
      </c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</row>
    <row r="181" spans="1:23" x14ac:dyDescent="0.3">
      <c r="A181" s="76">
        <v>2</v>
      </c>
      <c r="B181" s="76"/>
      <c r="C181" s="195" t="s">
        <v>183</v>
      </c>
      <c r="D181" s="195"/>
      <c r="E181" s="195"/>
      <c r="F181" s="195"/>
      <c r="G181" s="195"/>
      <c r="H181" s="195"/>
      <c r="I181" s="195"/>
      <c r="J181" s="106"/>
      <c r="K181" s="179">
        <f>SUM(K182:K184)</f>
        <v>57218054</v>
      </c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</row>
    <row r="182" spans="1:23" x14ac:dyDescent="0.3">
      <c r="A182" s="76">
        <v>25</v>
      </c>
      <c r="B182" s="92"/>
      <c r="C182" s="218" t="s">
        <v>184</v>
      </c>
      <c r="D182" s="218"/>
      <c r="E182" s="218"/>
      <c r="F182" s="218"/>
      <c r="G182" s="218"/>
      <c r="H182" s="218"/>
      <c r="I182" s="218"/>
      <c r="J182" s="106"/>
      <c r="K182" s="179">
        <f>K143</f>
        <v>50886471</v>
      </c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</row>
    <row r="183" spans="1:23" x14ac:dyDescent="0.3">
      <c r="A183" s="76">
        <v>26</v>
      </c>
      <c r="B183" s="92"/>
      <c r="C183" s="218" t="s">
        <v>182</v>
      </c>
      <c r="D183" s="218"/>
      <c r="E183" s="218"/>
      <c r="F183" s="218"/>
      <c r="G183" s="218"/>
      <c r="H183" s="218"/>
      <c r="I183" s="218"/>
      <c r="J183" s="106"/>
      <c r="K183" s="179">
        <f>K148</f>
        <v>6331583</v>
      </c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</row>
    <row r="184" spans="1:23" ht="28.5" customHeight="1" x14ac:dyDescent="0.3">
      <c r="A184" s="76">
        <v>27</v>
      </c>
      <c r="B184" s="92"/>
      <c r="C184" s="217" t="s">
        <v>187</v>
      </c>
      <c r="D184" s="217"/>
      <c r="E184" s="217"/>
      <c r="F184" s="217"/>
      <c r="G184" s="217"/>
      <c r="H184" s="217"/>
      <c r="I184" s="217"/>
      <c r="J184" s="106"/>
      <c r="K184" s="179">
        <f>K160</f>
        <v>0</v>
      </c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</row>
    <row r="185" spans="1:23" x14ac:dyDescent="0.3">
      <c r="A185" s="193" t="s">
        <v>8</v>
      </c>
      <c r="B185" s="193"/>
      <c r="C185" s="193"/>
      <c r="D185" s="193"/>
      <c r="E185" s="193"/>
      <c r="F185" s="193"/>
      <c r="G185" s="193"/>
      <c r="H185" s="193"/>
      <c r="I185" s="193"/>
      <c r="J185" s="131"/>
      <c r="K185" s="108">
        <f>K175+K181</f>
        <v>103723076</v>
      </c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</row>
    <row r="186" spans="1:23" ht="18.600000000000001" thickBot="1" x14ac:dyDescent="0.35"/>
    <row r="187" spans="1:23" ht="18.600000000000001" thickBot="1" x14ac:dyDescent="0.35">
      <c r="C187" s="212" t="s">
        <v>300</v>
      </c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4"/>
    </row>
    <row r="188" spans="1:23" ht="18.600000000000001" thickBot="1" x14ac:dyDescent="0.35">
      <c r="C188" s="223" t="s">
        <v>301</v>
      </c>
      <c r="D188" s="224"/>
      <c r="E188" s="224"/>
      <c r="F188" s="225"/>
      <c r="I188" s="164" t="s">
        <v>293</v>
      </c>
      <c r="K188" s="164" t="s">
        <v>285</v>
      </c>
      <c r="L188" s="164" t="s">
        <v>107</v>
      </c>
      <c r="M188" s="164" t="s">
        <v>108</v>
      </c>
      <c r="N188" s="164" t="s">
        <v>109</v>
      </c>
      <c r="O188" s="164" t="s">
        <v>110</v>
      </c>
      <c r="P188" s="164" t="s">
        <v>111</v>
      </c>
      <c r="Q188" s="164" t="s">
        <v>112</v>
      </c>
      <c r="R188" s="164" t="s">
        <v>113</v>
      </c>
      <c r="S188" s="164" t="s">
        <v>114</v>
      </c>
      <c r="T188" s="164" t="s">
        <v>115</v>
      </c>
      <c r="U188" s="164" t="s">
        <v>116</v>
      </c>
      <c r="V188" s="164" t="s">
        <v>117</v>
      </c>
      <c r="W188" s="164" t="s">
        <v>118</v>
      </c>
    </row>
    <row r="189" spans="1:23" ht="18.600000000000001" thickBot="1" x14ac:dyDescent="0.35">
      <c r="C189" s="226">
        <v>1</v>
      </c>
      <c r="D189" s="227"/>
      <c r="E189" s="227"/>
      <c r="F189" s="227"/>
      <c r="I189" s="154" t="s">
        <v>294</v>
      </c>
      <c r="K189" s="155">
        <f t="shared" ref="K189:K197" si="61">SUM(L189:W189)</f>
        <v>558240</v>
      </c>
      <c r="L189" s="156">
        <f t="shared" ref="L189:W189" si="62">L9</f>
        <v>145351</v>
      </c>
      <c r="M189" s="156">
        <f t="shared" si="62"/>
        <v>176671</v>
      </c>
      <c r="N189" s="156">
        <f t="shared" si="62"/>
        <v>144150</v>
      </c>
      <c r="O189" s="156">
        <f t="shared" si="62"/>
        <v>4727</v>
      </c>
      <c r="P189" s="156">
        <f t="shared" si="62"/>
        <v>6169</v>
      </c>
      <c r="Q189" s="156">
        <f t="shared" si="62"/>
        <v>12285</v>
      </c>
      <c r="R189" s="156">
        <f t="shared" si="62"/>
        <v>8754</v>
      </c>
      <c r="S189" s="156">
        <f t="shared" si="62"/>
        <v>7084</v>
      </c>
      <c r="T189" s="156">
        <f t="shared" si="62"/>
        <v>9825</v>
      </c>
      <c r="U189" s="156">
        <f t="shared" si="62"/>
        <v>0</v>
      </c>
      <c r="V189" s="156">
        <f t="shared" si="62"/>
        <v>30653</v>
      </c>
      <c r="W189" s="156">
        <f t="shared" si="62"/>
        <v>12571</v>
      </c>
    </row>
    <row r="190" spans="1:23" ht="18.600000000000001" thickBot="1" x14ac:dyDescent="0.35">
      <c r="C190" s="215">
        <v>3</v>
      </c>
      <c r="D190" s="216"/>
      <c r="E190" s="216"/>
      <c r="F190" s="216"/>
      <c r="I190" s="157" t="s">
        <v>295</v>
      </c>
      <c r="K190" s="155">
        <f t="shared" si="61"/>
        <v>0</v>
      </c>
      <c r="L190" s="155">
        <f t="shared" ref="L190:W190" si="63">L30</f>
        <v>0</v>
      </c>
      <c r="M190" s="155">
        <f t="shared" si="63"/>
        <v>0</v>
      </c>
      <c r="N190" s="155">
        <f t="shared" si="63"/>
        <v>0</v>
      </c>
      <c r="O190" s="155">
        <f t="shared" si="63"/>
        <v>0</v>
      </c>
      <c r="P190" s="155">
        <f t="shared" si="63"/>
        <v>0</v>
      </c>
      <c r="Q190" s="155">
        <f t="shared" si="63"/>
        <v>0</v>
      </c>
      <c r="R190" s="155">
        <f t="shared" si="63"/>
        <v>0</v>
      </c>
      <c r="S190" s="155">
        <f t="shared" si="63"/>
        <v>0</v>
      </c>
      <c r="T190" s="155">
        <f t="shared" si="63"/>
        <v>0</v>
      </c>
      <c r="U190" s="155">
        <f t="shared" si="63"/>
        <v>0</v>
      </c>
      <c r="V190" s="155">
        <f t="shared" si="63"/>
        <v>0</v>
      </c>
      <c r="W190" s="155">
        <f t="shared" si="63"/>
        <v>0</v>
      </c>
    </row>
    <row r="191" spans="1:23" ht="18.600000000000001" thickBot="1" x14ac:dyDescent="0.35">
      <c r="C191" s="215">
        <v>4</v>
      </c>
      <c r="D191" s="216"/>
      <c r="E191" s="216"/>
      <c r="F191" s="216"/>
      <c r="I191" s="157" t="s">
        <v>296</v>
      </c>
      <c r="K191" s="155">
        <f t="shared" si="61"/>
        <v>2471086</v>
      </c>
      <c r="L191" s="155">
        <f t="shared" ref="L191:W191" si="64">L36</f>
        <v>225776</v>
      </c>
      <c r="M191" s="155">
        <f t="shared" si="64"/>
        <v>237018</v>
      </c>
      <c r="N191" s="155">
        <f t="shared" si="64"/>
        <v>169288</v>
      </c>
      <c r="O191" s="155">
        <f t="shared" si="64"/>
        <v>210316</v>
      </c>
      <c r="P191" s="155">
        <f t="shared" si="64"/>
        <v>172414</v>
      </c>
      <c r="Q191" s="155">
        <f t="shared" si="64"/>
        <v>217002</v>
      </c>
      <c r="R191" s="155">
        <f t="shared" si="64"/>
        <v>164602</v>
      </c>
      <c r="S191" s="155">
        <f t="shared" si="64"/>
        <v>241562</v>
      </c>
      <c r="T191" s="155">
        <f t="shared" si="64"/>
        <v>188341</v>
      </c>
      <c r="U191" s="155">
        <f t="shared" si="64"/>
        <v>210086</v>
      </c>
      <c r="V191" s="155">
        <f t="shared" si="64"/>
        <v>174336</v>
      </c>
      <c r="W191" s="155">
        <f t="shared" si="64"/>
        <v>260345</v>
      </c>
    </row>
    <row r="192" spans="1:23" ht="18.600000000000001" thickBot="1" x14ac:dyDescent="0.35">
      <c r="C192" s="215">
        <v>5</v>
      </c>
      <c r="D192" s="216"/>
      <c r="E192" s="216"/>
      <c r="F192" s="216"/>
      <c r="I192" s="157" t="s">
        <v>297</v>
      </c>
      <c r="K192" s="155">
        <f t="shared" si="61"/>
        <v>0</v>
      </c>
      <c r="L192" s="158">
        <f t="shared" ref="L192:W192" si="65">L75</f>
        <v>0</v>
      </c>
      <c r="M192" s="158">
        <f t="shared" si="65"/>
        <v>0</v>
      </c>
      <c r="N192" s="158">
        <f t="shared" si="65"/>
        <v>0</v>
      </c>
      <c r="O192" s="158">
        <f t="shared" si="65"/>
        <v>0</v>
      </c>
      <c r="P192" s="158">
        <f t="shared" si="65"/>
        <v>0</v>
      </c>
      <c r="Q192" s="158">
        <f t="shared" si="65"/>
        <v>0</v>
      </c>
      <c r="R192" s="158">
        <f t="shared" si="65"/>
        <v>0</v>
      </c>
      <c r="S192" s="158">
        <f t="shared" si="65"/>
        <v>0</v>
      </c>
      <c r="T192" s="158">
        <f t="shared" si="65"/>
        <v>0</v>
      </c>
      <c r="U192" s="158">
        <f t="shared" si="65"/>
        <v>0</v>
      </c>
      <c r="V192" s="158">
        <f t="shared" si="65"/>
        <v>0</v>
      </c>
      <c r="W192" s="158">
        <f t="shared" si="65"/>
        <v>0</v>
      </c>
    </row>
    <row r="193" spans="3:23" ht="18.600000000000001" thickBot="1" x14ac:dyDescent="0.35">
      <c r="C193" s="215">
        <v>6</v>
      </c>
      <c r="D193" s="216"/>
      <c r="E193" s="216"/>
      <c r="F193" s="216"/>
      <c r="I193" s="159" t="s">
        <v>298</v>
      </c>
      <c r="K193" s="155">
        <f t="shared" si="61"/>
        <v>34140</v>
      </c>
      <c r="L193" s="155">
        <f t="shared" ref="L193:W193" si="66">L84</f>
        <v>4978</v>
      </c>
      <c r="M193" s="155">
        <f t="shared" si="66"/>
        <v>0</v>
      </c>
      <c r="N193" s="155">
        <f t="shared" si="66"/>
        <v>4978</v>
      </c>
      <c r="O193" s="155">
        <f t="shared" si="66"/>
        <v>0</v>
      </c>
      <c r="P193" s="155">
        <f t="shared" si="66"/>
        <v>4978</v>
      </c>
      <c r="Q193" s="155">
        <f t="shared" si="66"/>
        <v>2124</v>
      </c>
      <c r="R193" s="155">
        <f t="shared" si="66"/>
        <v>4978</v>
      </c>
      <c r="S193" s="155">
        <f t="shared" si="66"/>
        <v>0</v>
      </c>
      <c r="T193" s="155">
        <f t="shared" si="66"/>
        <v>6102</v>
      </c>
      <c r="U193" s="155">
        <f t="shared" si="66"/>
        <v>0</v>
      </c>
      <c r="V193" s="155">
        <f t="shared" si="66"/>
        <v>2502</v>
      </c>
      <c r="W193" s="155">
        <f t="shared" si="66"/>
        <v>3500</v>
      </c>
    </row>
    <row r="194" spans="3:23" ht="24.6" thickBot="1" x14ac:dyDescent="0.35">
      <c r="C194" s="215">
        <v>7</v>
      </c>
      <c r="D194" s="216"/>
      <c r="E194" s="216"/>
      <c r="F194" s="216"/>
      <c r="I194" s="159" t="s">
        <v>303</v>
      </c>
      <c r="K194" s="155">
        <f t="shared" si="61"/>
        <v>1165870</v>
      </c>
      <c r="L194" s="155">
        <f t="shared" ref="L194:W194" si="67">L114</f>
        <v>248750</v>
      </c>
      <c r="M194" s="155">
        <f t="shared" si="67"/>
        <v>201584</v>
      </c>
      <c r="N194" s="155">
        <f t="shared" si="67"/>
        <v>286548</v>
      </c>
      <c r="O194" s="155">
        <f t="shared" si="67"/>
        <v>38950</v>
      </c>
      <c r="P194" s="155">
        <f t="shared" si="67"/>
        <v>38950</v>
      </c>
      <c r="Q194" s="155">
        <f t="shared" si="67"/>
        <v>38950</v>
      </c>
      <c r="R194" s="155">
        <f t="shared" si="67"/>
        <v>38950</v>
      </c>
      <c r="S194" s="155">
        <f t="shared" si="67"/>
        <v>38950</v>
      </c>
      <c r="T194" s="155">
        <f t="shared" si="67"/>
        <v>38950</v>
      </c>
      <c r="U194" s="155">
        <f t="shared" si="67"/>
        <v>38950</v>
      </c>
      <c r="V194" s="155">
        <f t="shared" si="67"/>
        <v>38950</v>
      </c>
      <c r="W194" s="155">
        <f t="shared" si="67"/>
        <v>117388</v>
      </c>
    </row>
    <row r="195" spans="3:23" ht="36.6" thickBot="1" x14ac:dyDescent="0.35">
      <c r="C195" s="215">
        <v>8</v>
      </c>
      <c r="D195" s="216"/>
      <c r="E195" s="216"/>
      <c r="F195" s="216"/>
      <c r="I195" s="159" t="s">
        <v>304</v>
      </c>
      <c r="K195" s="155">
        <f t="shared" si="61"/>
        <v>99493740</v>
      </c>
      <c r="L195" s="158">
        <f t="shared" ref="L195:W195" si="68">L125</f>
        <v>3071880</v>
      </c>
      <c r="M195" s="158">
        <f t="shared" si="68"/>
        <v>8883410</v>
      </c>
      <c r="N195" s="158">
        <f t="shared" si="68"/>
        <v>8161229</v>
      </c>
      <c r="O195" s="158">
        <f t="shared" si="68"/>
        <v>8395422</v>
      </c>
      <c r="P195" s="158">
        <f t="shared" si="68"/>
        <v>8827114</v>
      </c>
      <c r="Q195" s="158">
        <f t="shared" si="68"/>
        <v>8862943</v>
      </c>
      <c r="R195" s="158">
        <f t="shared" si="68"/>
        <v>8381237</v>
      </c>
      <c r="S195" s="158">
        <f t="shared" si="68"/>
        <v>8429804</v>
      </c>
      <c r="T195" s="158">
        <f t="shared" si="68"/>
        <v>8224499</v>
      </c>
      <c r="U195" s="158">
        <f t="shared" si="68"/>
        <v>7619457</v>
      </c>
      <c r="V195" s="158">
        <f t="shared" si="68"/>
        <v>8022529</v>
      </c>
      <c r="W195" s="158">
        <f t="shared" si="68"/>
        <v>12614216</v>
      </c>
    </row>
    <row r="196" spans="3:23" ht="24.6" thickBot="1" x14ac:dyDescent="0.35">
      <c r="C196" s="215">
        <v>9</v>
      </c>
      <c r="D196" s="216"/>
      <c r="E196" s="216"/>
      <c r="F196" s="216"/>
      <c r="I196" s="159" t="s">
        <v>305</v>
      </c>
      <c r="K196" s="155">
        <f t="shared" si="61"/>
        <v>0</v>
      </c>
      <c r="L196" s="161">
        <f>L161</f>
        <v>0</v>
      </c>
      <c r="M196" s="161">
        <f t="shared" ref="M196:W196" si="69">M161</f>
        <v>0</v>
      </c>
      <c r="N196" s="161">
        <f t="shared" si="69"/>
        <v>0</v>
      </c>
      <c r="O196" s="161">
        <f t="shared" si="69"/>
        <v>0</v>
      </c>
      <c r="P196" s="161">
        <f t="shared" si="69"/>
        <v>0</v>
      </c>
      <c r="Q196" s="161">
        <f t="shared" si="69"/>
        <v>0</v>
      </c>
      <c r="R196" s="161">
        <f t="shared" si="69"/>
        <v>0</v>
      </c>
      <c r="S196" s="161">
        <f t="shared" si="69"/>
        <v>0</v>
      </c>
      <c r="T196" s="161">
        <f t="shared" si="69"/>
        <v>0</v>
      </c>
      <c r="U196" s="161">
        <f t="shared" si="69"/>
        <v>0</v>
      </c>
      <c r="V196" s="161">
        <f t="shared" si="69"/>
        <v>0</v>
      </c>
      <c r="W196" s="161">
        <f t="shared" si="69"/>
        <v>0</v>
      </c>
    </row>
    <row r="197" spans="3:23" ht="18.600000000000001" thickBot="1" x14ac:dyDescent="0.35">
      <c r="C197" s="215">
        <v>0</v>
      </c>
      <c r="D197" s="216"/>
      <c r="E197" s="216"/>
      <c r="F197" s="216"/>
      <c r="I197" s="159" t="s">
        <v>302</v>
      </c>
      <c r="K197" s="155">
        <f t="shared" si="61"/>
        <v>0</v>
      </c>
      <c r="L197" s="161">
        <f>L168</f>
        <v>0</v>
      </c>
      <c r="M197" s="161">
        <f t="shared" ref="M197:W197" si="70">M168</f>
        <v>0</v>
      </c>
      <c r="N197" s="161">
        <f t="shared" si="70"/>
        <v>0</v>
      </c>
      <c r="O197" s="161">
        <f t="shared" si="70"/>
        <v>0</v>
      </c>
      <c r="P197" s="161">
        <f t="shared" si="70"/>
        <v>0</v>
      </c>
      <c r="Q197" s="161">
        <f t="shared" si="70"/>
        <v>0</v>
      </c>
      <c r="R197" s="161">
        <f t="shared" si="70"/>
        <v>0</v>
      </c>
      <c r="S197" s="161">
        <f t="shared" si="70"/>
        <v>0</v>
      </c>
      <c r="T197" s="161">
        <f t="shared" si="70"/>
        <v>0</v>
      </c>
      <c r="U197" s="161">
        <f t="shared" si="70"/>
        <v>0</v>
      </c>
      <c r="V197" s="161">
        <f t="shared" si="70"/>
        <v>0</v>
      </c>
      <c r="W197" s="161">
        <f t="shared" si="70"/>
        <v>0</v>
      </c>
    </row>
    <row r="198" spans="3:23" ht="18.75" customHeight="1" thickBot="1" x14ac:dyDescent="0.35">
      <c r="I198" s="132" t="s">
        <v>299</v>
      </c>
      <c r="K198" s="160">
        <f>SUM(K189:K197)</f>
        <v>103723076</v>
      </c>
      <c r="L198" s="160">
        <f t="shared" ref="L198:W198" si="71">SUM(L189:L197)</f>
        <v>3696735</v>
      </c>
      <c r="M198" s="160">
        <f t="shared" si="71"/>
        <v>9498683</v>
      </c>
      <c r="N198" s="160">
        <f t="shared" si="71"/>
        <v>8766193</v>
      </c>
      <c r="O198" s="160">
        <f t="shared" si="71"/>
        <v>8649415</v>
      </c>
      <c r="P198" s="160">
        <f t="shared" si="71"/>
        <v>9049625</v>
      </c>
      <c r="Q198" s="160">
        <f t="shared" si="71"/>
        <v>9133304</v>
      </c>
      <c r="R198" s="160">
        <f t="shared" si="71"/>
        <v>8598521</v>
      </c>
      <c r="S198" s="160">
        <f t="shared" si="71"/>
        <v>8717400</v>
      </c>
      <c r="T198" s="160">
        <f t="shared" si="71"/>
        <v>8467717</v>
      </c>
      <c r="U198" s="160">
        <f t="shared" si="71"/>
        <v>7868493</v>
      </c>
      <c r="V198" s="160">
        <f t="shared" si="71"/>
        <v>8268970</v>
      </c>
      <c r="W198" s="160">
        <f t="shared" si="71"/>
        <v>13008020</v>
      </c>
    </row>
    <row r="199" spans="3:23" x14ac:dyDescent="0.3">
      <c r="K199" s="162">
        <f>K198-K185</f>
        <v>0</v>
      </c>
    </row>
  </sheetData>
  <sheetProtection insertRows="0"/>
  <autoFilter ref="J6:J171"/>
  <mergeCells count="37">
    <mergeCell ref="B148:I148"/>
    <mergeCell ref="A1:W1"/>
    <mergeCell ref="C182:I182"/>
    <mergeCell ref="C183:I183"/>
    <mergeCell ref="C171:I171"/>
    <mergeCell ref="A174:I174"/>
    <mergeCell ref="C5:H5"/>
    <mergeCell ref="E6:F6"/>
    <mergeCell ref="G6:H6"/>
    <mergeCell ref="A5:A6"/>
    <mergeCell ref="A173:K173"/>
    <mergeCell ref="B155:I155"/>
    <mergeCell ref="B143:I143"/>
    <mergeCell ref="B139:I139"/>
    <mergeCell ref="B142:I142"/>
    <mergeCell ref="C196:F196"/>
    <mergeCell ref="C197:F197"/>
    <mergeCell ref="C188:F188"/>
    <mergeCell ref="C189:F189"/>
    <mergeCell ref="C190:F190"/>
    <mergeCell ref="C191:F191"/>
    <mergeCell ref="C192:F192"/>
    <mergeCell ref="C187:W187"/>
    <mergeCell ref="C193:F193"/>
    <mergeCell ref="C194:F194"/>
    <mergeCell ref="C195:F195"/>
    <mergeCell ref="C184:I184"/>
    <mergeCell ref="A185:I185"/>
    <mergeCell ref="C175:I175"/>
    <mergeCell ref="C176:I176"/>
    <mergeCell ref="C177:I177"/>
    <mergeCell ref="C178:I178"/>
    <mergeCell ref="C179:I179"/>
    <mergeCell ref="C180:I180"/>
    <mergeCell ref="A4:I4"/>
    <mergeCell ref="B5:B6"/>
    <mergeCell ref="C181:I181"/>
  </mergeCells>
  <conditionalFormatting sqref="J11:K12 J86:K99 J15:K18 J20:K20 J22:K25 J32:K33 J35:K35 J74:K74 J38:K38 J41:K52 J55:K67 J69:K72 J130:K138 J77:K81 J83:K83 J112:K112 J141:K141 J153:K154 J157:K159 J170:K170 J101:K107 J109:K110 J117:K117 J121:K122 J124:K124 J119:K119 J163:K165 J27:K29 J146:K150 L131:P131 R131:W131">
    <cfRule type="expression" dxfId="9" priority="42">
      <formula>ISBLANK(J11)</formula>
    </cfRule>
  </conditionalFormatting>
  <conditionalFormatting sqref="L11:W12 L15:W18 L20:W20 L22:W25 L27:W27 L32:W33 L35:W35 L74:W74 L38:W38 L55:W67 L69:W72 L130:W130 L77:W81 L83:W83 L112:W112 L141:W141 L153:W154 L157:W159 L170:W170 L101:W107 L109:W110 L117:W117 L124:W124 L119:W119 L163:W165 L150:W150 L29:W29 L41:W52 L86:W99 L121:W122 L132:W138 L146:W147">
    <cfRule type="expression" dxfId="8" priority="3">
      <formula>ISBLANK(L11)</formula>
    </cfRule>
  </conditionalFormatting>
  <conditionalFormatting sqref="K199">
    <cfRule type="cellIs" dxfId="7" priority="2" operator="notEqual">
      <formula>0</formula>
    </cfRule>
  </conditionalFormatting>
  <conditionalFormatting sqref="Q131">
    <cfRule type="expression" dxfId="6" priority="1">
      <formula>ISBLANK(Q131)</formula>
    </cfRule>
  </conditionalFormatting>
  <printOptions horizontalCentered="1"/>
  <pageMargins left="0.23622047244094491" right="0.23622047244094491" top="0.51" bottom="0.56000000000000005" header="0.26" footer="0.31496062992125984"/>
  <pageSetup paperSize="5" scale="40" fitToHeight="0" orientation="portrait" horizontalDpi="4294967293" verticalDpi="4294967293" r:id="rId1"/>
  <headerFooter>
    <oddHeader>&amp;CFORMATO PARA LA CALENDARIZACIÓN DE LA ESTIMACIÓN DE LOS IMPORTES POR RUBRO, TIPO, CLASE Y CONCEPTOS DE INGRESOS, CONTENIDOS EN LAS LEYES DE INGRESOS DE LOS MUNICIPIOS DE MICHOACÁN, DEBIDAMENTE ARMONIZADOS</oddHeader>
    <oddFooter>&amp;RPágina &amp;P</oddFooter>
  </headerFooter>
  <rowBreaks count="1" manualBreakCount="1">
    <brk id="18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3"/>
  <sheetViews>
    <sheetView zoomScaleNormal="100" workbookViewId="0">
      <selection activeCell="A23" sqref="A23:XFD24"/>
    </sheetView>
  </sheetViews>
  <sheetFormatPr baseColWidth="10" defaultColWidth="11.44140625" defaultRowHeight="18" x14ac:dyDescent="0.35"/>
  <cols>
    <col min="1" max="1" width="2.5546875" style="4" customWidth="1"/>
    <col min="2" max="2" width="2" style="4" bestFit="1" customWidth="1"/>
    <col min="3" max="3" width="2" style="4" customWidth="1"/>
    <col min="4" max="4" width="3" style="4" bestFit="1" customWidth="1"/>
    <col min="5" max="6" width="2" style="4" bestFit="1" customWidth="1"/>
    <col min="7" max="7" width="1.109375" style="3" customWidth="1"/>
    <col min="8" max="8" width="0.5546875" style="3" customWidth="1"/>
    <col min="9" max="9" width="0.88671875" style="3" customWidth="1"/>
    <col min="10" max="11" width="3" style="3" customWidth="1"/>
    <col min="12" max="12" width="6.88671875" style="3" customWidth="1"/>
    <col min="13" max="13" width="26.33203125" style="3" customWidth="1"/>
    <col min="14" max="26" width="10.88671875" style="3" customWidth="1"/>
    <col min="27" max="16384" width="11.44140625" style="2"/>
  </cols>
  <sheetData>
    <row r="1" spans="1:26" s="1" customFormat="1" ht="33.75" customHeight="1" x14ac:dyDescent="0.35">
      <c r="A1" s="312" t="s">
        <v>0</v>
      </c>
      <c r="B1" s="313"/>
      <c r="C1" s="313"/>
      <c r="D1" s="313"/>
      <c r="E1" s="314"/>
      <c r="F1" s="25"/>
      <c r="G1" s="315" t="s">
        <v>1</v>
      </c>
      <c r="H1" s="316"/>
      <c r="I1" s="316"/>
      <c r="J1" s="316"/>
      <c r="K1" s="316"/>
      <c r="L1" s="316"/>
      <c r="M1" s="317"/>
      <c r="N1" s="241" t="s">
        <v>105</v>
      </c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</row>
    <row r="2" spans="1:26" s="71" customFormat="1" ht="27.75" customHeight="1" thickBot="1" x14ac:dyDescent="0.3">
      <c r="A2" s="67" t="s">
        <v>2</v>
      </c>
      <c r="B2" s="68" t="s">
        <v>3</v>
      </c>
      <c r="C2" s="321" t="s">
        <v>4</v>
      </c>
      <c r="D2" s="322"/>
      <c r="E2" s="323" t="s">
        <v>5</v>
      </c>
      <c r="F2" s="324"/>
      <c r="G2" s="318"/>
      <c r="H2" s="319"/>
      <c r="I2" s="319"/>
      <c r="J2" s="319"/>
      <c r="K2" s="319"/>
      <c r="L2" s="319"/>
      <c r="M2" s="320"/>
      <c r="N2" s="69" t="s">
        <v>106</v>
      </c>
      <c r="O2" s="70" t="s">
        <v>107</v>
      </c>
      <c r="P2" s="70" t="s">
        <v>108</v>
      </c>
      <c r="Q2" s="70" t="s">
        <v>109</v>
      </c>
      <c r="R2" s="70" t="s">
        <v>110</v>
      </c>
      <c r="S2" s="70" t="s">
        <v>111</v>
      </c>
      <c r="T2" s="70" t="s">
        <v>112</v>
      </c>
      <c r="U2" s="70" t="s">
        <v>113</v>
      </c>
      <c r="V2" s="70" t="s">
        <v>114</v>
      </c>
      <c r="W2" s="70" t="s">
        <v>115</v>
      </c>
      <c r="X2" s="70" t="s">
        <v>116</v>
      </c>
      <c r="Y2" s="70" t="s">
        <v>117</v>
      </c>
      <c r="Z2" s="70" t="s">
        <v>118</v>
      </c>
    </row>
    <row r="3" spans="1:26" ht="16.5" customHeight="1" x14ac:dyDescent="0.35">
      <c r="A3" s="24">
        <v>1</v>
      </c>
      <c r="B3" s="26" t="s">
        <v>9</v>
      </c>
      <c r="C3" s="32" t="s">
        <v>9</v>
      </c>
      <c r="D3" s="27">
        <v>0</v>
      </c>
      <c r="E3" s="29">
        <v>0</v>
      </c>
      <c r="F3" s="29">
        <v>0</v>
      </c>
      <c r="G3" s="325" t="s">
        <v>10</v>
      </c>
      <c r="H3" s="325"/>
      <c r="I3" s="325"/>
      <c r="J3" s="325"/>
      <c r="K3" s="325"/>
      <c r="L3" s="325"/>
      <c r="M3" s="325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6.5" customHeight="1" x14ac:dyDescent="0.35">
      <c r="A4" s="5">
        <v>1</v>
      </c>
      <c r="B4" s="6" t="s">
        <v>11</v>
      </c>
      <c r="C4" s="11" t="s">
        <v>9</v>
      </c>
      <c r="D4" s="10">
        <v>0</v>
      </c>
      <c r="E4" s="30">
        <v>0</v>
      </c>
      <c r="F4" s="30">
        <v>0</v>
      </c>
      <c r="G4" s="16"/>
      <c r="H4" s="279" t="s">
        <v>12</v>
      </c>
      <c r="I4" s="280"/>
      <c r="J4" s="280"/>
      <c r="K4" s="280"/>
      <c r="L4" s="280"/>
      <c r="M4" s="281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6.5" customHeight="1" x14ac:dyDescent="0.35">
      <c r="A5" s="5">
        <v>1</v>
      </c>
      <c r="B5" s="5">
        <v>1</v>
      </c>
      <c r="C5" s="10">
        <v>0</v>
      </c>
      <c r="D5" s="11" t="s">
        <v>11</v>
      </c>
      <c r="E5" s="31" t="s">
        <v>9</v>
      </c>
      <c r="F5" s="31" t="s">
        <v>9</v>
      </c>
      <c r="G5" s="7"/>
      <c r="H5" s="15"/>
      <c r="I5" s="285" t="s">
        <v>15</v>
      </c>
      <c r="J5" s="286"/>
      <c r="K5" s="286"/>
      <c r="L5" s="286"/>
      <c r="M5" s="287"/>
      <c r="N5" s="41">
        <f>SUM(O5:Z5)</f>
        <v>0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46">
        <v>0</v>
      </c>
      <c r="Z5" s="46">
        <v>0</v>
      </c>
    </row>
    <row r="6" spans="1:26" ht="26.25" customHeight="1" x14ac:dyDescent="0.35">
      <c r="A6" s="5">
        <v>1</v>
      </c>
      <c r="B6" s="5">
        <v>1</v>
      </c>
      <c r="C6" s="10">
        <v>0</v>
      </c>
      <c r="D6" s="11" t="s">
        <v>14</v>
      </c>
      <c r="E6" s="31" t="s">
        <v>9</v>
      </c>
      <c r="F6" s="31" t="s">
        <v>9</v>
      </c>
      <c r="G6" s="7"/>
      <c r="H6" s="15"/>
      <c r="I6" s="294" t="s">
        <v>13</v>
      </c>
      <c r="J6" s="295"/>
      <c r="K6" s="295"/>
      <c r="L6" s="295"/>
      <c r="M6" s="296"/>
      <c r="N6" s="41">
        <f t="shared" ref="N6:N65" si="0">SUM(O6:Z6)</f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</row>
    <row r="7" spans="1:26" ht="16.5" customHeight="1" x14ac:dyDescent="0.35">
      <c r="A7" s="5">
        <v>1</v>
      </c>
      <c r="B7" s="6" t="s">
        <v>14</v>
      </c>
      <c r="C7" s="11" t="s">
        <v>9</v>
      </c>
      <c r="D7" s="10">
        <v>0</v>
      </c>
      <c r="E7" s="30">
        <v>0</v>
      </c>
      <c r="F7" s="30">
        <v>0</v>
      </c>
      <c r="G7" s="17"/>
      <c r="H7" s="247" t="s">
        <v>16</v>
      </c>
      <c r="I7" s="248"/>
      <c r="J7" s="248"/>
      <c r="K7" s="248"/>
      <c r="L7" s="248"/>
      <c r="M7" s="249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6.5" customHeight="1" x14ac:dyDescent="0.35">
      <c r="A8" s="5">
        <v>1</v>
      </c>
      <c r="B8" s="6" t="s">
        <v>14</v>
      </c>
      <c r="C8" s="11" t="s">
        <v>9</v>
      </c>
      <c r="D8" s="11" t="s">
        <v>11</v>
      </c>
      <c r="E8" s="31" t="s">
        <v>9</v>
      </c>
      <c r="F8" s="31" t="s">
        <v>9</v>
      </c>
      <c r="G8" s="7"/>
      <c r="H8" s="7"/>
      <c r="I8" s="282" t="s">
        <v>17</v>
      </c>
      <c r="J8" s="282"/>
      <c r="K8" s="282"/>
      <c r="L8" s="282"/>
      <c r="M8" s="282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6.5" customHeight="1" x14ac:dyDescent="0.35">
      <c r="A9" s="5">
        <v>1</v>
      </c>
      <c r="B9" s="6" t="s">
        <v>14</v>
      </c>
      <c r="C9" s="11" t="s">
        <v>9</v>
      </c>
      <c r="D9" s="11" t="s">
        <v>11</v>
      </c>
      <c r="E9" s="31" t="s">
        <v>9</v>
      </c>
      <c r="F9" s="31" t="s">
        <v>11</v>
      </c>
      <c r="G9" s="7"/>
      <c r="H9" s="7"/>
      <c r="I9" s="14"/>
      <c r="J9" s="285" t="s">
        <v>18</v>
      </c>
      <c r="K9" s="286"/>
      <c r="L9" s="286"/>
      <c r="M9" s="287"/>
      <c r="N9" s="41">
        <f t="shared" si="0"/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</row>
    <row r="10" spans="1:26" ht="16.5" customHeight="1" x14ac:dyDescent="0.35">
      <c r="A10" s="5">
        <v>1</v>
      </c>
      <c r="B10" s="6" t="s">
        <v>14</v>
      </c>
      <c r="C10" s="11" t="s">
        <v>9</v>
      </c>
      <c r="D10" s="11" t="s">
        <v>11</v>
      </c>
      <c r="E10" s="31" t="s">
        <v>9</v>
      </c>
      <c r="F10" s="31" t="s">
        <v>14</v>
      </c>
      <c r="G10" s="7"/>
      <c r="H10" s="7"/>
      <c r="I10" s="14"/>
      <c r="J10" s="285" t="s">
        <v>19</v>
      </c>
      <c r="K10" s="286"/>
      <c r="L10" s="286"/>
      <c r="M10" s="287"/>
      <c r="N10" s="41">
        <f t="shared" si="0"/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</row>
    <row r="11" spans="1:26" ht="16.5" customHeight="1" x14ac:dyDescent="0.35">
      <c r="A11" s="5">
        <v>1</v>
      </c>
      <c r="B11" s="6" t="s">
        <v>14</v>
      </c>
      <c r="C11" s="11" t="s">
        <v>9</v>
      </c>
      <c r="D11" s="11" t="s">
        <v>11</v>
      </c>
      <c r="E11" s="31" t="s">
        <v>9</v>
      </c>
      <c r="F11" s="31" t="s">
        <v>20</v>
      </c>
      <c r="G11" s="7"/>
      <c r="H11" s="7"/>
      <c r="I11" s="14"/>
      <c r="J11" s="285" t="s">
        <v>21</v>
      </c>
      <c r="K11" s="286"/>
      <c r="L11" s="286"/>
      <c r="M11" s="287"/>
      <c r="N11" s="41">
        <f t="shared" si="0"/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</row>
    <row r="12" spans="1:26" ht="39" customHeight="1" x14ac:dyDescent="0.35">
      <c r="A12" s="5">
        <v>1</v>
      </c>
      <c r="B12" s="6" t="s">
        <v>14</v>
      </c>
      <c r="C12" s="11" t="s">
        <v>9</v>
      </c>
      <c r="D12" s="11" t="s">
        <v>14</v>
      </c>
      <c r="E12" s="31" t="s">
        <v>9</v>
      </c>
      <c r="F12" s="31" t="s">
        <v>9</v>
      </c>
      <c r="G12" s="7"/>
      <c r="H12" s="15"/>
      <c r="I12" s="294" t="s">
        <v>22</v>
      </c>
      <c r="J12" s="295"/>
      <c r="K12" s="295"/>
      <c r="L12" s="295"/>
      <c r="M12" s="296"/>
      <c r="N12" s="41">
        <f t="shared" si="0"/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</row>
    <row r="13" spans="1:26" ht="26.25" customHeight="1" x14ac:dyDescent="0.35">
      <c r="A13" s="5">
        <v>1</v>
      </c>
      <c r="B13" s="6" t="s">
        <v>20</v>
      </c>
      <c r="C13" s="10">
        <v>0</v>
      </c>
      <c r="D13" s="33">
        <v>0</v>
      </c>
      <c r="E13" s="34">
        <v>0</v>
      </c>
      <c r="F13" s="34">
        <v>0</v>
      </c>
      <c r="G13" s="17"/>
      <c r="H13" s="247" t="s">
        <v>23</v>
      </c>
      <c r="I13" s="248"/>
      <c r="J13" s="248"/>
      <c r="K13" s="248"/>
      <c r="L13" s="248"/>
      <c r="M13" s="249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8.5" customHeight="1" x14ac:dyDescent="0.35">
      <c r="A14" s="5">
        <v>1</v>
      </c>
      <c r="B14" s="6" t="s">
        <v>20</v>
      </c>
      <c r="C14" s="23">
        <v>0</v>
      </c>
      <c r="D14" s="23">
        <v>2</v>
      </c>
      <c r="E14" s="34">
        <v>0</v>
      </c>
      <c r="F14" s="34">
        <v>0</v>
      </c>
      <c r="G14" s="72"/>
      <c r="H14" s="72"/>
      <c r="I14" s="285" t="s">
        <v>119</v>
      </c>
      <c r="J14" s="286"/>
      <c r="K14" s="286"/>
      <c r="L14" s="286"/>
      <c r="M14" s="287"/>
      <c r="N14" s="41">
        <f t="shared" si="0"/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</row>
    <row r="15" spans="1:26" ht="16.5" customHeight="1" x14ac:dyDescent="0.35">
      <c r="A15" s="5">
        <v>1</v>
      </c>
      <c r="B15" s="6" t="s">
        <v>24</v>
      </c>
      <c r="C15" s="11" t="s">
        <v>9</v>
      </c>
      <c r="D15" s="10">
        <v>0</v>
      </c>
      <c r="E15" s="30">
        <v>0</v>
      </c>
      <c r="F15" s="30">
        <v>0</v>
      </c>
      <c r="G15" s="18"/>
      <c r="H15" s="307" t="s">
        <v>25</v>
      </c>
      <c r="I15" s="308"/>
      <c r="J15" s="308"/>
      <c r="K15" s="308"/>
      <c r="L15" s="308"/>
      <c r="M15" s="309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6.5" customHeight="1" x14ac:dyDescent="0.35">
      <c r="A16" s="5">
        <v>1</v>
      </c>
      <c r="B16" s="6" t="s">
        <v>24</v>
      </c>
      <c r="C16" s="11" t="s">
        <v>9</v>
      </c>
      <c r="D16" s="11" t="s">
        <v>11</v>
      </c>
      <c r="E16" s="31" t="s">
        <v>9</v>
      </c>
      <c r="F16" s="31" t="s">
        <v>9</v>
      </c>
      <c r="G16" s="13"/>
      <c r="H16" s="13"/>
      <c r="I16" s="291" t="s">
        <v>26</v>
      </c>
      <c r="J16" s="292"/>
      <c r="K16" s="292"/>
      <c r="L16" s="292"/>
      <c r="M16" s="293"/>
      <c r="N16" s="41">
        <f t="shared" si="0"/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</row>
    <row r="17" spans="1:26" ht="16.5" customHeight="1" x14ac:dyDescent="0.35">
      <c r="A17" s="5">
        <v>1</v>
      </c>
      <c r="B17" s="6" t="s">
        <v>24</v>
      </c>
      <c r="C17" s="11" t="s">
        <v>9</v>
      </c>
      <c r="D17" s="11" t="s">
        <v>14</v>
      </c>
      <c r="E17" s="31" t="s">
        <v>9</v>
      </c>
      <c r="F17" s="31" t="s">
        <v>9</v>
      </c>
      <c r="G17" s="13"/>
      <c r="H17" s="13"/>
      <c r="I17" s="294" t="s">
        <v>28</v>
      </c>
      <c r="J17" s="295"/>
      <c r="K17" s="295"/>
      <c r="L17" s="295"/>
      <c r="M17" s="296"/>
      <c r="N17" s="41">
        <f t="shared" si="0"/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</row>
    <row r="18" spans="1:26" ht="16.5" customHeight="1" x14ac:dyDescent="0.35">
      <c r="A18" s="5">
        <v>1</v>
      </c>
      <c r="B18" s="6" t="s">
        <v>24</v>
      </c>
      <c r="C18" s="11" t="s">
        <v>9</v>
      </c>
      <c r="D18" s="11" t="s">
        <v>20</v>
      </c>
      <c r="E18" s="31" t="s">
        <v>9</v>
      </c>
      <c r="F18" s="31" t="s">
        <v>9</v>
      </c>
      <c r="G18" s="13"/>
      <c r="H18" s="13"/>
      <c r="I18" s="294" t="s">
        <v>30</v>
      </c>
      <c r="J18" s="295"/>
      <c r="K18" s="295"/>
      <c r="L18" s="295"/>
      <c r="M18" s="296"/>
      <c r="N18" s="41">
        <f t="shared" si="0"/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</row>
    <row r="19" spans="1:26" ht="16.5" customHeight="1" x14ac:dyDescent="0.35">
      <c r="A19" s="5">
        <v>1</v>
      </c>
      <c r="B19" s="6" t="s">
        <v>24</v>
      </c>
      <c r="C19" s="11" t="s">
        <v>9</v>
      </c>
      <c r="D19" s="11" t="s">
        <v>27</v>
      </c>
      <c r="E19" s="31" t="s">
        <v>9</v>
      </c>
      <c r="F19" s="31" t="s">
        <v>9</v>
      </c>
      <c r="G19" s="13"/>
      <c r="H19" s="13"/>
      <c r="I19" s="294" t="s">
        <v>32</v>
      </c>
      <c r="J19" s="295"/>
      <c r="K19" s="295"/>
      <c r="L19" s="295"/>
      <c r="M19" s="296"/>
      <c r="N19" s="41">
        <f t="shared" si="0"/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</row>
    <row r="20" spans="1:26" ht="16.5" customHeight="1" x14ac:dyDescent="0.35">
      <c r="A20" s="5">
        <v>1</v>
      </c>
      <c r="B20" s="6" t="s">
        <v>24</v>
      </c>
      <c r="C20" s="11" t="s">
        <v>9</v>
      </c>
      <c r="D20" s="11" t="s">
        <v>33</v>
      </c>
      <c r="E20" s="31" t="s">
        <v>9</v>
      </c>
      <c r="F20" s="31" t="s">
        <v>9</v>
      </c>
      <c r="G20" s="13"/>
      <c r="H20" s="13"/>
      <c r="I20" s="294" t="s">
        <v>34</v>
      </c>
      <c r="J20" s="295"/>
      <c r="K20" s="295"/>
      <c r="L20" s="295"/>
      <c r="M20" s="296"/>
      <c r="N20" s="41">
        <f t="shared" si="0"/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</row>
    <row r="21" spans="1:26" ht="16.5" customHeight="1" x14ac:dyDescent="0.35">
      <c r="A21" s="5">
        <v>1</v>
      </c>
      <c r="B21" s="6" t="s">
        <v>31</v>
      </c>
      <c r="C21" s="11" t="s">
        <v>9</v>
      </c>
      <c r="D21" s="10">
        <v>0</v>
      </c>
      <c r="E21" s="30">
        <v>0</v>
      </c>
      <c r="F21" s="30">
        <v>0</v>
      </c>
      <c r="G21" s="8"/>
      <c r="H21" s="307" t="s">
        <v>35</v>
      </c>
      <c r="I21" s="308"/>
      <c r="J21" s="308"/>
      <c r="K21" s="308"/>
      <c r="L21" s="308"/>
      <c r="M21" s="309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6.5" customHeight="1" x14ac:dyDescent="0.35">
      <c r="A22" s="5">
        <v>1</v>
      </c>
      <c r="B22" s="6" t="s">
        <v>31</v>
      </c>
      <c r="C22" s="11" t="s">
        <v>9</v>
      </c>
      <c r="D22" s="11" t="s">
        <v>11</v>
      </c>
      <c r="E22" s="31" t="s">
        <v>9</v>
      </c>
      <c r="F22" s="31" t="s">
        <v>9</v>
      </c>
      <c r="G22" s="13"/>
      <c r="H22" s="13"/>
      <c r="I22" s="326" t="s">
        <v>35</v>
      </c>
      <c r="J22" s="327"/>
      <c r="K22" s="327"/>
      <c r="L22" s="327"/>
      <c r="M22" s="328"/>
      <c r="N22" s="41">
        <f t="shared" si="0"/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</row>
    <row r="23" spans="1:26" ht="63" customHeight="1" x14ac:dyDescent="0.35">
      <c r="A23" s="5">
        <v>1</v>
      </c>
      <c r="B23" s="6" t="s">
        <v>41</v>
      </c>
      <c r="C23" s="11" t="s">
        <v>9</v>
      </c>
      <c r="D23" s="10">
        <v>0</v>
      </c>
      <c r="E23" s="30">
        <v>0</v>
      </c>
      <c r="F23" s="30">
        <v>0</v>
      </c>
      <c r="G23" s="8"/>
      <c r="H23" s="329" t="s">
        <v>120</v>
      </c>
      <c r="I23" s="330"/>
      <c r="J23" s="330"/>
      <c r="K23" s="330"/>
      <c r="L23" s="330"/>
      <c r="M23" s="331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64.5" customHeight="1" x14ac:dyDescent="0.35">
      <c r="A24" s="5">
        <v>1</v>
      </c>
      <c r="B24" s="6" t="s">
        <v>41</v>
      </c>
      <c r="C24" s="11" t="s">
        <v>9</v>
      </c>
      <c r="D24" s="11" t="s">
        <v>11</v>
      </c>
      <c r="E24" s="31" t="s">
        <v>9</v>
      </c>
      <c r="F24" s="31" t="s">
        <v>9</v>
      </c>
      <c r="G24" s="13"/>
      <c r="H24" s="13"/>
      <c r="I24" s="304" t="s">
        <v>120</v>
      </c>
      <c r="J24" s="305"/>
      <c r="K24" s="305"/>
      <c r="L24" s="305"/>
      <c r="M24" s="306"/>
      <c r="N24" s="41">
        <f t="shared" si="0"/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</row>
    <row r="25" spans="1:26" ht="29.25" customHeight="1" x14ac:dyDescent="0.35">
      <c r="A25" s="9">
        <v>2</v>
      </c>
      <c r="B25" s="28" t="s">
        <v>9</v>
      </c>
      <c r="C25" s="11" t="s">
        <v>9</v>
      </c>
      <c r="D25" s="10">
        <v>0</v>
      </c>
      <c r="E25" s="30">
        <v>0</v>
      </c>
      <c r="F25" s="30">
        <v>0</v>
      </c>
      <c r="G25" s="275" t="s">
        <v>36</v>
      </c>
      <c r="H25" s="275"/>
      <c r="I25" s="275"/>
      <c r="J25" s="275"/>
      <c r="K25" s="275"/>
      <c r="L25" s="275"/>
      <c r="M25" s="275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7.25" customHeight="1" x14ac:dyDescent="0.35">
      <c r="A26" s="5">
        <v>3</v>
      </c>
      <c r="B26" s="6" t="s">
        <v>9</v>
      </c>
      <c r="C26" s="11" t="s">
        <v>9</v>
      </c>
      <c r="D26" s="10">
        <v>0</v>
      </c>
      <c r="E26" s="30">
        <v>0</v>
      </c>
      <c r="F26" s="30">
        <v>0</v>
      </c>
      <c r="G26" s="303" t="s">
        <v>37</v>
      </c>
      <c r="H26" s="303"/>
      <c r="I26" s="303"/>
      <c r="J26" s="303"/>
      <c r="K26" s="303"/>
      <c r="L26" s="303"/>
      <c r="M26" s="303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28.5" customHeight="1" x14ac:dyDescent="0.35">
      <c r="A27" s="5">
        <v>3</v>
      </c>
      <c r="B27" s="6" t="s">
        <v>11</v>
      </c>
      <c r="C27" s="11" t="s">
        <v>9</v>
      </c>
      <c r="D27" s="10">
        <v>0</v>
      </c>
      <c r="E27" s="30">
        <v>0</v>
      </c>
      <c r="F27" s="30">
        <v>0</v>
      </c>
      <c r="G27" s="8"/>
      <c r="H27" s="307" t="s">
        <v>38</v>
      </c>
      <c r="I27" s="308"/>
      <c r="J27" s="308"/>
      <c r="K27" s="308"/>
      <c r="L27" s="308"/>
      <c r="M27" s="309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33" customHeight="1" x14ac:dyDescent="0.35">
      <c r="A28" s="5">
        <v>3</v>
      </c>
      <c r="B28" s="6" t="s">
        <v>11</v>
      </c>
      <c r="C28" s="11" t="s">
        <v>9</v>
      </c>
      <c r="D28" s="11" t="s">
        <v>11</v>
      </c>
      <c r="E28" s="31" t="s">
        <v>9</v>
      </c>
      <c r="F28" s="31" t="s">
        <v>9</v>
      </c>
      <c r="G28" s="13"/>
      <c r="H28" s="13"/>
      <c r="I28" s="294" t="s">
        <v>39</v>
      </c>
      <c r="J28" s="295"/>
      <c r="K28" s="295"/>
      <c r="L28" s="295"/>
      <c r="M28" s="296"/>
      <c r="N28" s="41">
        <f t="shared" si="0"/>
        <v>0</v>
      </c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7.25" customHeight="1" x14ac:dyDescent="0.35">
      <c r="A29" s="5">
        <v>3</v>
      </c>
      <c r="B29" s="6" t="s">
        <v>11</v>
      </c>
      <c r="C29" s="11" t="s">
        <v>9</v>
      </c>
      <c r="D29" s="11" t="s">
        <v>14</v>
      </c>
      <c r="E29" s="31" t="s">
        <v>9</v>
      </c>
      <c r="F29" s="31" t="s">
        <v>9</v>
      </c>
      <c r="G29" s="13"/>
      <c r="H29" s="13"/>
      <c r="I29" s="294" t="s">
        <v>40</v>
      </c>
      <c r="J29" s="295"/>
      <c r="K29" s="295"/>
      <c r="L29" s="295"/>
      <c r="M29" s="296"/>
      <c r="N29" s="41">
        <f t="shared" si="0"/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</row>
    <row r="30" spans="1:26" ht="66.75" customHeight="1" x14ac:dyDescent="0.35">
      <c r="A30" s="5">
        <v>3</v>
      </c>
      <c r="B30" s="6" t="s">
        <v>41</v>
      </c>
      <c r="C30" s="11" t="s">
        <v>9</v>
      </c>
      <c r="D30" s="10">
        <v>0</v>
      </c>
      <c r="E30" s="30">
        <v>0</v>
      </c>
      <c r="F30" s="30">
        <v>0</v>
      </c>
      <c r="G30" s="8"/>
      <c r="H30" s="297" t="s">
        <v>42</v>
      </c>
      <c r="I30" s="298"/>
      <c r="J30" s="298"/>
      <c r="K30" s="298"/>
      <c r="L30" s="298"/>
      <c r="M30" s="299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58.5" customHeight="1" x14ac:dyDescent="0.35">
      <c r="A31" s="5">
        <v>3</v>
      </c>
      <c r="B31" s="6" t="s">
        <v>41</v>
      </c>
      <c r="C31" s="11" t="s">
        <v>9</v>
      </c>
      <c r="D31" s="11" t="s">
        <v>11</v>
      </c>
      <c r="E31" s="31" t="s">
        <v>9</v>
      </c>
      <c r="F31" s="31" t="s">
        <v>9</v>
      </c>
      <c r="G31" s="13"/>
      <c r="H31" s="13"/>
      <c r="I31" s="300" t="s">
        <v>42</v>
      </c>
      <c r="J31" s="301"/>
      <c r="K31" s="301"/>
      <c r="L31" s="301"/>
      <c r="M31" s="302"/>
      <c r="N31" s="41">
        <f t="shared" si="0"/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</row>
    <row r="32" spans="1:26" ht="16.5" customHeight="1" x14ac:dyDescent="0.35">
      <c r="A32" s="5">
        <v>4</v>
      </c>
      <c r="B32" s="6" t="s">
        <v>9</v>
      </c>
      <c r="C32" s="11" t="s">
        <v>9</v>
      </c>
      <c r="D32" s="10">
        <v>0</v>
      </c>
      <c r="E32" s="30">
        <v>0</v>
      </c>
      <c r="F32" s="30">
        <v>0</v>
      </c>
      <c r="G32" s="303" t="s">
        <v>43</v>
      </c>
      <c r="H32" s="303"/>
      <c r="I32" s="303"/>
      <c r="J32" s="303"/>
      <c r="K32" s="303"/>
      <c r="L32" s="303"/>
      <c r="M32" s="303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9.25" customHeight="1" x14ac:dyDescent="0.35">
      <c r="A33" s="5">
        <v>4</v>
      </c>
      <c r="B33" s="6" t="s">
        <v>11</v>
      </c>
      <c r="C33" s="11" t="s">
        <v>9</v>
      </c>
      <c r="D33" s="10">
        <v>0</v>
      </c>
      <c r="E33" s="30">
        <v>0</v>
      </c>
      <c r="F33" s="30">
        <v>0</v>
      </c>
      <c r="G33" s="8"/>
      <c r="H33" s="297" t="s">
        <v>44</v>
      </c>
      <c r="I33" s="298"/>
      <c r="J33" s="298"/>
      <c r="K33" s="298"/>
      <c r="L33" s="298"/>
      <c r="M33" s="299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.75" customHeight="1" x14ac:dyDescent="0.35">
      <c r="A34" s="5">
        <v>4</v>
      </c>
      <c r="B34" s="6" t="s">
        <v>11</v>
      </c>
      <c r="C34" s="11" t="s">
        <v>9</v>
      </c>
      <c r="D34" s="11" t="s">
        <v>11</v>
      </c>
      <c r="E34" s="31" t="s">
        <v>9</v>
      </c>
      <c r="F34" s="31" t="s">
        <v>9</v>
      </c>
      <c r="G34" s="7"/>
      <c r="H34" s="7"/>
      <c r="I34" s="285" t="s">
        <v>121</v>
      </c>
      <c r="J34" s="286"/>
      <c r="K34" s="286"/>
      <c r="L34" s="286"/>
      <c r="M34" s="287"/>
      <c r="N34" s="41">
        <f t="shared" si="0"/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</row>
    <row r="35" spans="1:26" ht="16.5" customHeight="1" x14ac:dyDescent="0.35">
      <c r="A35" s="5">
        <v>4</v>
      </c>
      <c r="B35" s="6" t="s">
        <v>20</v>
      </c>
      <c r="C35" s="11" t="s">
        <v>9</v>
      </c>
      <c r="D35" s="10">
        <v>0</v>
      </c>
      <c r="E35" s="30">
        <v>0</v>
      </c>
      <c r="F35" s="30">
        <v>0</v>
      </c>
      <c r="G35" s="65"/>
      <c r="H35" s="247" t="s">
        <v>45</v>
      </c>
      <c r="I35" s="248"/>
      <c r="J35" s="248"/>
      <c r="K35" s="248"/>
      <c r="L35" s="248"/>
      <c r="M35" s="249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6.5" customHeight="1" x14ac:dyDescent="0.35">
      <c r="A36" s="5">
        <v>4</v>
      </c>
      <c r="B36" s="6" t="s">
        <v>20</v>
      </c>
      <c r="C36" s="11" t="s">
        <v>9</v>
      </c>
      <c r="D36" s="11" t="s">
        <v>11</v>
      </c>
      <c r="E36" s="31" t="s">
        <v>9</v>
      </c>
      <c r="F36" s="31" t="s">
        <v>9</v>
      </c>
      <c r="G36" s="7"/>
      <c r="H36" s="7"/>
      <c r="I36" s="285" t="s">
        <v>46</v>
      </c>
      <c r="J36" s="286"/>
      <c r="K36" s="286"/>
      <c r="L36" s="286"/>
      <c r="M36" s="287"/>
      <c r="N36" s="41">
        <f t="shared" si="0"/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</row>
    <row r="37" spans="1:26" ht="30.75" customHeight="1" x14ac:dyDescent="0.35">
      <c r="A37" s="5">
        <v>4</v>
      </c>
      <c r="B37" s="6" t="s">
        <v>20</v>
      </c>
      <c r="C37" s="11" t="s">
        <v>9</v>
      </c>
      <c r="D37" s="11" t="s">
        <v>14</v>
      </c>
      <c r="E37" s="31" t="s">
        <v>9</v>
      </c>
      <c r="F37" s="31" t="s">
        <v>9</v>
      </c>
      <c r="G37" s="7"/>
      <c r="H37" s="7"/>
      <c r="I37" s="288" t="s">
        <v>47</v>
      </c>
      <c r="J37" s="289"/>
      <c r="K37" s="289"/>
      <c r="L37" s="289"/>
      <c r="M37" s="290"/>
      <c r="N37" s="41">
        <f t="shared" si="0"/>
        <v>0</v>
      </c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6.5" customHeight="1" x14ac:dyDescent="0.35">
      <c r="A38" s="5">
        <v>4</v>
      </c>
      <c r="B38" s="6" t="s">
        <v>20</v>
      </c>
      <c r="C38" s="11" t="s">
        <v>9</v>
      </c>
      <c r="D38" s="11" t="s">
        <v>20</v>
      </c>
      <c r="E38" s="31" t="s">
        <v>9</v>
      </c>
      <c r="F38" s="31" t="s">
        <v>9</v>
      </c>
      <c r="G38" s="7"/>
      <c r="H38" s="7"/>
      <c r="I38" s="285" t="s">
        <v>48</v>
      </c>
      <c r="J38" s="286"/>
      <c r="K38" s="286"/>
      <c r="L38" s="286"/>
      <c r="M38" s="287"/>
      <c r="N38" s="41">
        <f t="shared" si="0"/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</row>
    <row r="39" spans="1:26" ht="16.5" customHeight="1" x14ac:dyDescent="0.35">
      <c r="A39" s="5">
        <v>4</v>
      </c>
      <c r="B39" s="6" t="s">
        <v>20</v>
      </c>
      <c r="C39" s="11" t="s">
        <v>9</v>
      </c>
      <c r="D39" s="11" t="s">
        <v>27</v>
      </c>
      <c r="E39" s="31" t="s">
        <v>9</v>
      </c>
      <c r="F39" s="31" t="s">
        <v>9</v>
      </c>
      <c r="G39" s="7"/>
      <c r="H39" s="7"/>
      <c r="I39" s="282" t="s">
        <v>49</v>
      </c>
      <c r="J39" s="282"/>
      <c r="K39" s="282"/>
      <c r="L39" s="282"/>
      <c r="M39" s="282"/>
      <c r="N39" s="41">
        <f t="shared" si="0"/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</row>
    <row r="40" spans="1:26" ht="16.5" customHeight="1" x14ac:dyDescent="0.35">
      <c r="A40" s="5">
        <v>4</v>
      </c>
      <c r="B40" s="6" t="s">
        <v>20</v>
      </c>
      <c r="C40" s="11" t="s">
        <v>9</v>
      </c>
      <c r="D40" s="11" t="s">
        <v>33</v>
      </c>
      <c r="E40" s="31" t="s">
        <v>9</v>
      </c>
      <c r="F40" s="31" t="s">
        <v>9</v>
      </c>
      <c r="G40" s="7"/>
      <c r="H40" s="7"/>
      <c r="I40" s="282" t="s">
        <v>50</v>
      </c>
      <c r="J40" s="282"/>
      <c r="K40" s="282"/>
      <c r="L40" s="282"/>
      <c r="M40" s="282"/>
      <c r="N40" s="41">
        <f t="shared" si="0"/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</row>
    <row r="41" spans="1:26" ht="16.5" customHeight="1" x14ac:dyDescent="0.35">
      <c r="A41" s="5">
        <v>4</v>
      </c>
      <c r="B41" s="6" t="s">
        <v>20</v>
      </c>
      <c r="C41" s="11" t="s">
        <v>9</v>
      </c>
      <c r="D41" s="11" t="s">
        <v>29</v>
      </c>
      <c r="E41" s="31" t="s">
        <v>9</v>
      </c>
      <c r="F41" s="31" t="s">
        <v>9</v>
      </c>
      <c r="G41" s="7"/>
      <c r="H41" s="7"/>
      <c r="I41" s="282" t="s">
        <v>51</v>
      </c>
      <c r="J41" s="282"/>
      <c r="K41" s="282"/>
      <c r="L41" s="282"/>
      <c r="M41" s="282"/>
      <c r="N41" s="41">
        <f t="shared" si="0"/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</row>
    <row r="42" spans="1:26" ht="16.5" customHeight="1" x14ac:dyDescent="0.35">
      <c r="A42" s="5">
        <v>4</v>
      </c>
      <c r="B42" s="6" t="s">
        <v>20</v>
      </c>
      <c r="C42" s="11" t="s">
        <v>9</v>
      </c>
      <c r="D42" s="11" t="s">
        <v>24</v>
      </c>
      <c r="E42" s="31" t="s">
        <v>9</v>
      </c>
      <c r="F42" s="31" t="s">
        <v>9</v>
      </c>
      <c r="G42" s="7"/>
      <c r="H42" s="7"/>
      <c r="I42" s="282" t="s">
        <v>52</v>
      </c>
      <c r="J42" s="282"/>
      <c r="K42" s="282"/>
      <c r="L42" s="282"/>
      <c r="M42" s="282"/>
      <c r="N42" s="41">
        <f t="shared" si="0"/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</row>
    <row r="43" spans="1:26" ht="16.5" customHeight="1" x14ac:dyDescent="0.35">
      <c r="A43" s="5">
        <v>4</v>
      </c>
      <c r="B43" s="6" t="s">
        <v>20</v>
      </c>
      <c r="C43" s="11" t="s">
        <v>9</v>
      </c>
      <c r="D43" s="11" t="s">
        <v>31</v>
      </c>
      <c r="E43" s="31" t="s">
        <v>9</v>
      </c>
      <c r="F43" s="31" t="s">
        <v>9</v>
      </c>
      <c r="G43" s="7"/>
      <c r="H43" s="7"/>
      <c r="I43" s="282" t="s">
        <v>53</v>
      </c>
      <c r="J43" s="282"/>
      <c r="K43" s="282"/>
      <c r="L43" s="282"/>
      <c r="M43" s="282"/>
      <c r="N43" s="41">
        <f t="shared" si="0"/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</row>
    <row r="44" spans="1:26" ht="16.5" customHeight="1" x14ac:dyDescent="0.35">
      <c r="A44" s="5">
        <v>4</v>
      </c>
      <c r="B44" s="6" t="s">
        <v>20</v>
      </c>
      <c r="C44" s="11" t="s">
        <v>9</v>
      </c>
      <c r="D44" s="11" t="s">
        <v>41</v>
      </c>
      <c r="E44" s="31" t="s">
        <v>9</v>
      </c>
      <c r="F44" s="31" t="s">
        <v>9</v>
      </c>
      <c r="G44" s="7"/>
      <c r="H44" s="7"/>
      <c r="I44" s="282" t="s">
        <v>54</v>
      </c>
      <c r="J44" s="282"/>
      <c r="K44" s="282"/>
      <c r="L44" s="282"/>
      <c r="M44" s="282"/>
      <c r="N44" s="41">
        <f t="shared" si="0"/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</row>
    <row r="45" spans="1:26" ht="16.5" customHeight="1" x14ac:dyDescent="0.35">
      <c r="A45" s="5">
        <v>4</v>
      </c>
      <c r="B45" s="6" t="s">
        <v>20</v>
      </c>
      <c r="C45" s="11" t="s">
        <v>11</v>
      </c>
      <c r="D45" s="11" t="s">
        <v>9</v>
      </c>
      <c r="E45" s="31" t="s">
        <v>9</v>
      </c>
      <c r="F45" s="31" t="s">
        <v>9</v>
      </c>
      <c r="G45" s="7"/>
      <c r="H45" s="7"/>
      <c r="I45" s="282" t="s">
        <v>55</v>
      </c>
      <c r="J45" s="282"/>
      <c r="K45" s="282"/>
      <c r="L45" s="282"/>
      <c r="M45" s="282"/>
      <c r="N45" s="41">
        <f t="shared" si="0"/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</row>
    <row r="46" spans="1:26" ht="21.75" customHeight="1" x14ac:dyDescent="0.35">
      <c r="A46" s="5">
        <v>4</v>
      </c>
      <c r="B46" s="6" t="s">
        <v>20</v>
      </c>
      <c r="C46" s="11" t="s">
        <v>11</v>
      </c>
      <c r="D46" s="11" t="s">
        <v>31</v>
      </c>
      <c r="E46" s="31" t="s">
        <v>9</v>
      </c>
      <c r="F46" s="31" t="s">
        <v>9</v>
      </c>
      <c r="G46" s="7"/>
      <c r="H46" s="7"/>
      <c r="I46" s="282" t="s">
        <v>56</v>
      </c>
      <c r="J46" s="282"/>
      <c r="K46" s="282"/>
      <c r="L46" s="282"/>
      <c r="M46" s="282"/>
      <c r="N46" s="41">
        <f t="shared" si="0"/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</row>
    <row r="47" spans="1:26" ht="16.5" customHeight="1" x14ac:dyDescent="0.35">
      <c r="A47" s="5">
        <v>4</v>
      </c>
      <c r="B47" s="6" t="s">
        <v>20</v>
      </c>
      <c r="C47" s="11" t="s">
        <v>11</v>
      </c>
      <c r="D47" s="11" t="s">
        <v>41</v>
      </c>
      <c r="E47" s="31" t="s">
        <v>9</v>
      </c>
      <c r="F47" s="31" t="s">
        <v>9</v>
      </c>
      <c r="G47" s="7"/>
      <c r="H47" s="7"/>
      <c r="I47" s="282" t="s">
        <v>57</v>
      </c>
      <c r="J47" s="282"/>
      <c r="K47" s="282"/>
      <c r="L47" s="282"/>
      <c r="M47" s="282"/>
      <c r="N47" s="41">
        <f t="shared" si="0"/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</row>
    <row r="48" spans="1:26" ht="16.5" customHeight="1" x14ac:dyDescent="0.35">
      <c r="A48" s="5">
        <v>4</v>
      </c>
      <c r="B48" s="6" t="s">
        <v>27</v>
      </c>
      <c r="C48" s="11" t="s">
        <v>9</v>
      </c>
      <c r="D48" s="10">
        <v>0</v>
      </c>
      <c r="E48" s="30">
        <v>0</v>
      </c>
      <c r="F48" s="30">
        <v>0</v>
      </c>
      <c r="G48" s="65"/>
      <c r="H48" s="247" t="s">
        <v>58</v>
      </c>
      <c r="I48" s="248"/>
      <c r="J48" s="248"/>
      <c r="K48" s="248"/>
      <c r="L48" s="248"/>
      <c r="M48" s="249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45" customHeight="1" x14ac:dyDescent="0.35">
      <c r="A49" s="5">
        <v>4</v>
      </c>
      <c r="B49" s="6" t="s">
        <v>27</v>
      </c>
      <c r="C49" s="11" t="s">
        <v>9</v>
      </c>
      <c r="D49" s="10">
        <v>1</v>
      </c>
      <c r="E49" s="30">
        <v>0</v>
      </c>
      <c r="F49" s="30">
        <v>0</v>
      </c>
      <c r="G49" s="7"/>
      <c r="H49" s="7"/>
      <c r="I49" s="282" t="s">
        <v>59</v>
      </c>
      <c r="J49" s="282"/>
      <c r="K49" s="282"/>
      <c r="L49" s="282"/>
      <c r="M49" s="282"/>
      <c r="N49" s="41">
        <f t="shared" si="0"/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</row>
    <row r="50" spans="1:26" ht="44.25" customHeight="1" x14ac:dyDescent="0.35">
      <c r="A50" s="5">
        <v>4</v>
      </c>
      <c r="B50" s="6" t="s">
        <v>27</v>
      </c>
      <c r="C50" s="11" t="s">
        <v>9</v>
      </c>
      <c r="D50" s="10">
        <v>2</v>
      </c>
      <c r="E50" s="30">
        <v>0</v>
      </c>
      <c r="F50" s="30">
        <v>0</v>
      </c>
      <c r="G50" s="7"/>
      <c r="H50" s="7"/>
      <c r="I50" s="282" t="s">
        <v>60</v>
      </c>
      <c r="J50" s="282"/>
      <c r="K50" s="282"/>
      <c r="L50" s="282"/>
      <c r="M50" s="282"/>
      <c r="N50" s="41">
        <f t="shared" si="0"/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</row>
    <row r="51" spans="1:26" ht="32.25" customHeight="1" x14ac:dyDescent="0.35">
      <c r="A51" s="5">
        <v>4</v>
      </c>
      <c r="B51" s="6" t="s">
        <v>27</v>
      </c>
      <c r="C51" s="11" t="s">
        <v>9</v>
      </c>
      <c r="D51" s="10">
        <v>3</v>
      </c>
      <c r="E51" s="30">
        <v>0</v>
      </c>
      <c r="F51" s="30">
        <v>0</v>
      </c>
      <c r="G51" s="7"/>
      <c r="H51" s="7"/>
      <c r="I51" s="282" t="s">
        <v>61</v>
      </c>
      <c r="J51" s="282"/>
      <c r="K51" s="282"/>
      <c r="L51" s="282"/>
      <c r="M51" s="282"/>
      <c r="N51" s="41">
        <f t="shared" si="0"/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</row>
    <row r="52" spans="1:26" ht="45.75" customHeight="1" x14ac:dyDescent="0.35">
      <c r="A52" s="5">
        <v>4</v>
      </c>
      <c r="B52" s="6" t="s">
        <v>27</v>
      </c>
      <c r="C52" s="11" t="s">
        <v>9</v>
      </c>
      <c r="D52" s="10">
        <v>4</v>
      </c>
      <c r="E52" s="30">
        <v>0</v>
      </c>
      <c r="F52" s="30">
        <v>0</v>
      </c>
      <c r="G52" s="7"/>
      <c r="H52" s="7"/>
      <c r="I52" s="282" t="s">
        <v>62</v>
      </c>
      <c r="J52" s="282"/>
      <c r="K52" s="282"/>
      <c r="L52" s="282"/>
      <c r="M52" s="282"/>
      <c r="N52" s="41">
        <f t="shared" si="0"/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</row>
    <row r="53" spans="1:26" ht="16.5" customHeight="1" x14ac:dyDescent="0.35">
      <c r="A53" s="5">
        <v>4</v>
      </c>
      <c r="B53" s="6" t="s">
        <v>27</v>
      </c>
      <c r="C53" s="11" t="s">
        <v>9</v>
      </c>
      <c r="D53" s="10">
        <v>5</v>
      </c>
      <c r="E53" s="30">
        <v>0</v>
      </c>
      <c r="F53" s="30">
        <v>0</v>
      </c>
      <c r="G53" s="7"/>
      <c r="H53" s="7"/>
      <c r="I53" s="282" t="s">
        <v>63</v>
      </c>
      <c r="J53" s="282"/>
      <c r="K53" s="282"/>
      <c r="L53" s="282"/>
      <c r="M53" s="282"/>
      <c r="N53" s="41">
        <f t="shared" si="0"/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</row>
    <row r="54" spans="1:26" ht="16.5" customHeight="1" x14ac:dyDescent="0.35">
      <c r="A54" s="5">
        <v>4</v>
      </c>
      <c r="B54" s="6" t="s">
        <v>27</v>
      </c>
      <c r="C54" s="11" t="s">
        <v>9</v>
      </c>
      <c r="D54" s="10">
        <v>6</v>
      </c>
      <c r="E54" s="30">
        <v>0</v>
      </c>
      <c r="F54" s="30">
        <v>0</v>
      </c>
      <c r="G54" s="7"/>
      <c r="H54" s="7"/>
      <c r="I54" s="282" t="s">
        <v>64</v>
      </c>
      <c r="J54" s="282"/>
      <c r="K54" s="282"/>
      <c r="L54" s="282"/>
      <c r="M54" s="282"/>
      <c r="N54" s="41">
        <f t="shared" si="0"/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</row>
    <row r="55" spans="1:26" ht="16.5" customHeight="1" x14ac:dyDescent="0.35">
      <c r="A55" s="5">
        <v>4</v>
      </c>
      <c r="B55" s="6" t="s">
        <v>27</v>
      </c>
      <c r="C55" s="11" t="s">
        <v>9</v>
      </c>
      <c r="D55" s="10">
        <v>7</v>
      </c>
      <c r="E55" s="30">
        <v>0</v>
      </c>
      <c r="F55" s="30">
        <v>0</v>
      </c>
      <c r="G55" s="7"/>
      <c r="H55" s="7"/>
      <c r="I55" s="282" t="s">
        <v>65</v>
      </c>
      <c r="J55" s="282"/>
      <c r="K55" s="282"/>
      <c r="L55" s="282"/>
      <c r="M55" s="282"/>
      <c r="N55" s="41">
        <f t="shared" si="0"/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</row>
    <row r="56" spans="1:26" ht="16.5" customHeight="1" x14ac:dyDescent="0.35">
      <c r="A56" s="5">
        <v>4</v>
      </c>
      <c r="B56" s="6" t="s">
        <v>27</v>
      </c>
      <c r="C56" s="11" t="s">
        <v>9</v>
      </c>
      <c r="D56" s="10">
        <v>8</v>
      </c>
      <c r="E56" s="30">
        <v>0</v>
      </c>
      <c r="F56" s="30">
        <v>0</v>
      </c>
      <c r="G56" s="7"/>
      <c r="H56" s="7"/>
      <c r="I56" s="282" t="s">
        <v>66</v>
      </c>
      <c r="J56" s="282"/>
      <c r="K56" s="282"/>
      <c r="L56" s="282"/>
      <c r="M56" s="282"/>
      <c r="N56" s="41">
        <f t="shared" si="0"/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</row>
    <row r="57" spans="1:26" ht="16.5" customHeight="1" x14ac:dyDescent="0.35">
      <c r="A57" s="5">
        <v>4</v>
      </c>
      <c r="B57" s="6" t="s">
        <v>27</v>
      </c>
      <c r="C57" s="11" t="s">
        <v>9</v>
      </c>
      <c r="D57" s="10">
        <v>9</v>
      </c>
      <c r="E57" s="30">
        <v>0</v>
      </c>
      <c r="F57" s="30">
        <v>0</v>
      </c>
      <c r="G57" s="7"/>
      <c r="H57" s="7"/>
      <c r="I57" s="267" t="s">
        <v>67</v>
      </c>
      <c r="J57" s="267"/>
      <c r="K57" s="267"/>
      <c r="L57" s="267"/>
      <c r="M57" s="267"/>
      <c r="N57" s="41">
        <f t="shared" si="0"/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</row>
    <row r="58" spans="1:26" ht="16.5" customHeight="1" x14ac:dyDescent="0.35">
      <c r="A58" s="5">
        <v>4</v>
      </c>
      <c r="B58" s="6" t="s">
        <v>33</v>
      </c>
      <c r="C58" s="11" t="s">
        <v>9</v>
      </c>
      <c r="D58" s="10">
        <v>0</v>
      </c>
      <c r="E58" s="30">
        <v>0</v>
      </c>
      <c r="F58" s="30">
        <v>0</v>
      </c>
      <c r="G58" s="65"/>
      <c r="H58" s="247" t="s">
        <v>69</v>
      </c>
      <c r="I58" s="248"/>
      <c r="J58" s="248"/>
      <c r="K58" s="248"/>
      <c r="L58" s="248"/>
      <c r="M58" s="249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6.5" customHeight="1" x14ac:dyDescent="0.35">
      <c r="A59" s="5">
        <v>4</v>
      </c>
      <c r="B59" s="6" t="s">
        <v>33</v>
      </c>
      <c r="C59" s="11" t="s">
        <v>11</v>
      </c>
      <c r="D59" s="10">
        <v>1</v>
      </c>
      <c r="E59" s="30">
        <v>0</v>
      </c>
      <c r="F59" s="30">
        <v>0</v>
      </c>
      <c r="G59" s="7"/>
      <c r="H59" s="7"/>
      <c r="I59" s="282" t="s">
        <v>26</v>
      </c>
      <c r="J59" s="282"/>
      <c r="K59" s="282"/>
      <c r="L59" s="282"/>
      <c r="M59" s="282"/>
      <c r="N59" s="41">
        <f t="shared" si="0"/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</row>
    <row r="60" spans="1:26" ht="16.5" customHeight="1" x14ac:dyDescent="0.35">
      <c r="A60" s="5">
        <v>4</v>
      </c>
      <c r="B60" s="6" t="s">
        <v>33</v>
      </c>
      <c r="C60" s="11" t="s">
        <v>11</v>
      </c>
      <c r="D60" s="10">
        <v>2</v>
      </c>
      <c r="E60" s="30">
        <v>0</v>
      </c>
      <c r="F60" s="30">
        <v>0</v>
      </c>
      <c r="G60" s="7"/>
      <c r="H60" s="7"/>
      <c r="I60" s="282" t="s">
        <v>28</v>
      </c>
      <c r="J60" s="282"/>
      <c r="K60" s="282"/>
      <c r="L60" s="282"/>
      <c r="M60" s="282"/>
      <c r="N60" s="41">
        <f t="shared" si="0"/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</row>
    <row r="61" spans="1:26" ht="16.5" customHeight="1" x14ac:dyDescent="0.35">
      <c r="A61" s="5">
        <v>4</v>
      </c>
      <c r="B61" s="6" t="s">
        <v>33</v>
      </c>
      <c r="C61" s="11" t="s">
        <v>11</v>
      </c>
      <c r="D61" s="10">
        <v>3</v>
      </c>
      <c r="E61" s="30">
        <v>0</v>
      </c>
      <c r="F61" s="30">
        <v>0</v>
      </c>
      <c r="G61" s="7"/>
      <c r="H61" s="7"/>
      <c r="I61" s="282" t="s">
        <v>30</v>
      </c>
      <c r="J61" s="282"/>
      <c r="K61" s="282"/>
      <c r="L61" s="282"/>
      <c r="M61" s="282"/>
      <c r="N61" s="41">
        <f t="shared" si="0"/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</row>
    <row r="62" spans="1:26" ht="16.5" customHeight="1" x14ac:dyDescent="0.35">
      <c r="A62" s="5">
        <v>4</v>
      </c>
      <c r="B62" s="6" t="s">
        <v>33</v>
      </c>
      <c r="C62" s="11" t="s">
        <v>11</v>
      </c>
      <c r="D62" s="10">
        <v>4</v>
      </c>
      <c r="E62" s="30">
        <v>0</v>
      </c>
      <c r="F62" s="30">
        <v>0</v>
      </c>
      <c r="G62" s="7"/>
      <c r="H62" s="7"/>
      <c r="I62" s="282" t="s">
        <v>32</v>
      </c>
      <c r="J62" s="282"/>
      <c r="K62" s="282"/>
      <c r="L62" s="282"/>
      <c r="M62" s="282"/>
      <c r="N62" s="41">
        <f t="shared" si="0"/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</row>
    <row r="63" spans="1:26" ht="16.5" customHeight="1" x14ac:dyDescent="0.35">
      <c r="A63" s="5">
        <v>4</v>
      </c>
      <c r="B63" s="6" t="s">
        <v>33</v>
      </c>
      <c r="C63" s="11" t="s">
        <v>11</v>
      </c>
      <c r="D63" s="10">
        <v>5</v>
      </c>
      <c r="E63" s="30">
        <v>0</v>
      </c>
      <c r="F63" s="30">
        <v>0</v>
      </c>
      <c r="G63" s="7"/>
      <c r="H63" s="7"/>
      <c r="I63" s="282" t="s">
        <v>34</v>
      </c>
      <c r="J63" s="282"/>
      <c r="K63" s="282"/>
      <c r="L63" s="282"/>
      <c r="M63" s="282"/>
      <c r="N63" s="41">
        <f t="shared" si="0"/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</row>
    <row r="64" spans="1:26" ht="58.5" customHeight="1" x14ac:dyDescent="0.35">
      <c r="A64" s="5">
        <v>4</v>
      </c>
      <c r="B64" s="6" t="s">
        <v>41</v>
      </c>
      <c r="C64" s="11" t="s">
        <v>9</v>
      </c>
      <c r="D64" s="10">
        <v>0</v>
      </c>
      <c r="E64" s="30">
        <v>0</v>
      </c>
      <c r="F64" s="30">
        <v>0</v>
      </c>
      <c r="G64" s="7"/>
      <c r="H64" s="276" t="s">
        <v>70</v>
      </c>
      <c r="I64" s="277"/>
      <c r="J64" s="277"/>
      <c r="K64" s="277"/>
      <c r="L64" s="277"/>
      <c r="M64" s="278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63.75" customHeight="1" x14ac:dyDescent="0.35">
      <c r="A65" s="5">
        <v>4</v>
      </c>
      <c r="B65" s="6" t="s">
        <v>41</v>
      </c>
      <c r="C65" s="11" t="s">
        <v>9</v>
      </c>
      <c r="D65" s="10">
        <v>1</v>
      </c>
      <c r="E65" s="30">
        <v>0</v>
      </c>
      <c r="F65" s="30">
        <v>0</v>
      </c>
      <c r="G65" s="7"/>
      <c r="H65" s="7"/>
      <c r="I65" s="284" t="s">
        <v>70</v>
      </c>
      <c r="J65" s="284"/>
      <c r="K65" s="284"/>
      <c r="L65" s="284"/>
      <c r="M65" s="284"/>
      <c r="N65" s="41">
        <f t="shared" si="0"/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0">
        <v>0</v>
      </c>
    </row>
    <row r="66" spans="1:26" ht="16.5" customHeight="1" x14ac:dyDescent="0.35">
      <c r="A66" s="5">
        <v>5</v>
      </c>
      <c r="B66" s="6" t="s">
        <v>9</v>
      </c>
      <c r="C66" s="11" t="s">
        <v>9</v>
      </c>
      <c r="D66" s="10">
        <v>0</v>
      </c>
      <c r="E66" s="30">
        <v>0</v>
      </c>
      <c r="F66" s="30">
        <v>0</v>
      </c>
      <c r="G66" s="275" t="s">
        <v>71</v>
      </c>
      <c r="H66" s="275"/>
      <c r="I66" s="275"/>
      <c r="J66" s="275"/>
      <c r="K66" s="275"/>
      <c r="L66" s="275"/>
      <c r="M66" s="275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6.5" customHeight="1" x14ac:dyDescent="0.35">
      <c r="A67" s="5">
        <v>5</v>
      </c>
      <c r="B67" s="6" t="s">
        <v>11</v>
      </c>
      <c r="C67" s="11" t="s">
        <v>9</v>
      </c>
      <c r="D67" s="10">
        <v>0</v>
      </c>
      <c r="E67" s="30">
        <v>0</v>
      </c>
      <c r="F67" s="30">
        <v>0</v>
      </c>
      <c r="G67" s="65"/>
      <c r="H67" s="247" t="s">
        <v>72</v>
      </c>
      <c r="I67" s="248"/>
      <c r="J67" s="248"/>
      <c r="K67" s="248"/>
      <c r="L67" s="248"/>
      <c r="M67" s="249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49.5" customHeight="1" x14ac:dyDescent="0.35">
      <c r="A68" s="5">
        <v>5</v>
      </c>
      <c r="B68" s="6" t="s">
        <v>11</v>
      </c>
      <c r="C68" s="11" t="s">
        <v>9</v>
      </c>
      <c r="D68" s="10">
        <v>1</v>
      </c>
      <c r="E68" s="30">
        <v>0</v>
      </c>
      <c r="F68" s="30">
        <v>0</v>
      </c>
      <c r="G68" s="65"/>
      <c r="H68" s="65"/>
      <c r="I68" s="282" t="s">
        <v>122</v>
      </c>
      <c r="J68" s="282"/>
      <c r="K68" s="282"/>
      <c r="L68" s="282"/>
      <c r="M68" s="282"/>
      <c r="N68" s="41">
        <f t="shared" ref="N68:N129" si="1">SUM(O68:Z68)</f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</row>
    <row r="69" spans="1:26" ht="33" customHeight="1" x14ac:dyDescent="0.35">
      <c r="A69" s="5">
        <v>5</v>
      </c>
      <c r="B69" s="6" t="s">
        <v>11</v>
      </c>
      <c r="C69" s="11" t="s">
        <v>9</v>
      </c>
      <c r="D69" s="10">
        <v>2</v>
      </c>
      <c r="E69" s="30">
        <v>0</v>
      </c>
      <c r="F69" s="30">
        <v>0</v>
      </c>
      <c r="G69" s="65"/>
      <c r="H69" s="65"/>
      <c r="I69" s="282" t="s">
        <v>123</v>
      </c>
      <c r="J69" s="282"/>
      <c r="K69" s="282"/>
      <c r="L69" s="282"/>
      <c r="M69" s="282"/>
      <c r="N69" s="41">
        <f t="shared" si="1"/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</row>
    <row r="70" spans="1:26" ht="16.5" customHeight="1" x14ac:dyDescent="0.35">
      <c r="A70" s="5">
        <v>5</v>
      </c>
      <c r="B70" s="6" t="s">
        <v>11</v>
      </c>
      <c r="C70" s="11" t="s">
        <v>9</v>
      </c>
      <c r="D70" s="10">
        <v>3</v>
      </c>
      <c r="E70" s="30">
        <v>0</v>
      </c>
      <c r="F70" s="30">
        <v>0</v>
      </c>
      <c r="G70" s="65"/>
      <c r="H70" s="65"/>
      <c r="I70" s="267" t="s">
        <v>73</v>
      </c>
      <c r="J70" s="267"/>
      <c r="K70" s="267"/>
      <c r="L70" s="267"/>
      <c r="M70" s="267"/>
      <c r="N70" s="41">
        <f t="shared" si="1"/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</row>
    <row r="71" spans="1:26" ht="16.5" customHeight="1" x14ac:dyDescent="0.35">
      <c r="A71" s="5">
        <v>5</v>
      </c>
      <c r="B71" s="6" t="s">
        <v>11</v>
      </c>
      <c r="C71" s="11" t="s">
        <v>9</v>
      </c>
      <c r="D71" s="10">
        <v>4</v>
      </c>
      <c r="E71" s="30">
        <v>0</v>
      </c>
      <c r="F71" s="30">
        <v>0</v>
      </c>
      <c r="G71" s="65"/>
      <c r="H71" s="65"/>
      <c r="I71" s="267" t="s">
        <v>124</v>
      </c>
      <c r="J71" s="267"/>
      <c r="K71" s="267"/>
      <c r="L71" s="267"/>
      <c r="M71" s="267"/>
      <c r="N71" s="41">
        <f t="shared" si="1"/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</row>
    <row r="72" spans="1:26" ht="29.25" customHeight="1" x14ac:dyDescent="0.35">
      <c r="A72" s="5">
        <v>5</v>
      </c>
      <c r="B72" s="6" t="s">
        <v>11</v>
      </c>
      <c r="C72" s="11" t="s">
        <v>9</v>
      </c>
      <c r="D72" s="10">
        <v>5</v>
      </c>
      <c r="E72" s="30">
        <v>0</v>
      </c>
      <c r="F72" s="30">
        <v>0</v>
      </c>
      <c r="G72" s="65"/>
      <c r="H72" s="65"/>
      <c r="I72" s="282" t="s">
        <v>125</v>
      </c>
      <c r="J72" s="282"/>
      <c r="K72" s="282"/>
      <c r="L72" s="282"/>
      <c r="M72" s="282"/>
      <c r="N72" s="41">
        <f t="shared" si="1"/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</row>
    <row r="73" spans="1:26" ht="32.25" customHeight="1" x14ac:dyDescent="0.35">
      <c r="A73" s="5">
        <v>5</v>
      </c>
      <c r="B73" s="6" t="s">
        <v>11</v>
      </c>
      <c r="C73" s="11" t="s">
        <v>9</v>
      </c>
      <c r="D73" s="23">
        <v>8</v>
      </c>
      <c r="E73" s="30">
        <v>0</v>
      </c>
      <c r="F73" s="30">
        <v>0</v>
      </c>
      <c r="G73" s="65"/>
      <c r="H73" s="65"/>
      <c r="I73" s="282" t="s">
        <v>126</v>
      </c>
      <c r="J73" s="282"/>
      <c r="K73" s="282"/>
      <c r="L73" s="282"/>
      <c r="M73" s="282"/>
      <c r="N73" s="41">
        <f t="shared" si="1"/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</row>
    <row r="74" spans="1:26" ht="16.5" customHeight="1" x14ac:dyDescent="0.35">
      <c r="A74" s="5">
        <v>5</v>
      </c>
      <c r="B74" s="6" t="s">
        <v>14</v>
      </c>
      <c r="C74" s="11" t="s">
        <v>9</v>
      </c>
      <c r="D74" s="10">
        <v>0</v>
      </c>
      <c r="E74" s="30">
        <v>0</v>
      </c>
      <c r="F74" s="30">
        <v>0</v>
      </c>
      <c r="G74" s="65"/>
      <c r="H74" s="247" t="s">
        <v>74</v>
      </c>
      <c r="I74" s="248"/>
      <c r="J74" s="248"/>
      <c r="K74" s="248"/>
      <c r="L74" s="248"/>
      <c r="M74" s="249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22.5" customHeight="1" x14ac:dyDescent="0.35">
      <c r="A75" s="5">
        <v>5</v>
      </c>
      <c r="B75" s="6" t="s">
        <v>14</v>
      </c>
      <c r="C75" s="11" t="s">
        <v>9</v>
      </c>
      <c r="D75" s="10">
        <v>1</v>
      </c>
      <c r="E75" s="30">
        <v>0</v>
      </c>
      <c r="F75" s="30">
        <v>0</v>
      </c>
      <c r="G75" s="65"/>
      <c r="H75" s="65"/>
      <c r="I75" s="256" t="s">
        <v>127</v>
      </c>
      <c r="J75" s="257"/>
      <c r="K75" s="257"/>
      <c r="L75" s="257"/>
      <c r="M75" s="258"/>
      <c r="N75" s="41">
        <f t="shared" si="1"/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</row>
    <row r="76" spans="1:26" ht="61.5" customHeight="1" x14ac:dyDescent="0.35">
      <c r="A76" s="5">
        <v>5</v>
      </c>
      <c r="B76" s="6" t="s">
        <v>41</v>
      </c>
      <c r="C76" s="11" t="s">
        <v>9</v>
      </c>
      <c r="D76" s="10">
        <v>0</v>
      </c>
      <c r="E76" s="30">
        <v>0</v>
      </c>
      <c r="F76" s="30">
        <v>0</v>
      </c>
      <c r="G76" s="65"/>
      <c r="H76" s="65"/>
      <c r="I76" s="283" t="s">
        <v>75</v>
      </c>
      <c r="J76" s="283"/>
      <c r="K76" s="283"/>
      <c r="L76" s="283"/>
      <c r="M76" s="283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60.75" customHeight="1" x14ac:dyDescent="0.35">
      <c r="A77" s="5">
        <v>5</v>
      </c>
      <c r="B77" s="6" t="s">
        <v>41</v>
      </c>
      <c r="C77" s="11" t="s">
        <v>9</v>
      </c>
      <c r="D77" s="10">
        <v>1</v>
      </c>
      <c r="E77" s="30">
        <v>0</v>
      </c>
      <c r="F77" s="30">
        <v>0</v>
      </c>
      <c r="G77" s="65"/>
      <c r="H77" s="65"/>
      <c r="I77" s="284" t="s">
        <v>75</v>
      </c>
      <c r="J77" s="284"/>
      <c r="K77" s="284"/>
      <c r="L77" s="284"/>
      <c r="M77" s="284"/>
      <c r="N77" s="41">
        <f t="shared" si="1"/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</row>
    <row r="78" spans="1:26" ht="15.75" customHeight="1" x14ac:dyDescent="0.35">
      <c r="A78" s="5">
        <v>6</v>
      </c>
      <c r="B78" s="6" t="s">
        <v>9</v>
      </c>
      <c r="C78" s="11" t="s">
        <v>9</v>
      </c>
      <c r="D78" s="10">
        <v>0</v>
      </c>
      <c r="E78" s="30">
        <v>0</v>
      </c>
      <c r="F78" s="30">
        <v>0</v>
      </c>
      <c r="G78" s="246" t="s">
        <v>76</v>
      </c>
      <c r="H78" s="246"/>
      <c r="I78" s="246"/>
      <c r="J78" s="246"/>
      <c r="K78" s="246"/>
      <c r="L78" s="246"/>
      <c r="M78" s="24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35">
      <c r="A79" s="5">
        <v>6</v>
      </c>
      <c r="B79" s="6" t="s">
        <v>11</v>
      </c>
      <c r="C79" s="11" t="s">
        <v>9</v>
      </c>
      <c r="D79" s="10">
        <v>0</v>
      </c>
      <c r="E79" s="30">
        <v>0</v>
      </c>
      <c r="F79" s="30">
        <v>0</v>
      </c>
      <c r="G79" s="65"/>
      <c r="H79" s="247" t="s">
        <v>77</v>
      </c>
      <c r="I79" s="248"/>
      <c r="J79" s="248"/>
      <c r="K79" s="248"/>
      <c r="L79" s="248"/>
      <c r="M79" s="249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35">
      <c r="A80" s="5">
        <v>6</v>
      </c>
      <c r="B80" s="5">
        <v>1</v>
      </c>
      <c r="C80" s="10">
        <v>0</v>
      </c>
      <c r="D80" s="10">
        <v>1</v>
      </c>
      <c r="E80" s="30">
        <v>0</v>
      </c>
      <c r="F80" s="30">
        <v>0</v>
      </c>
      <c r="G80" s="7"/>
      <c r="H80" s="7"/>
      <c r="I80" s="267" t="s">
        <v>30</v>
      </c>
      <c r="J80" s="267"/>
      <c r="K80" s="267"/>
      <c r="L80" s="267"/>
      <c r="M80" s="267"/>
      <c r="N80" s="41">
        <f t="shared" si="1"/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</row>
    <row r="81" spans="1:26" ht="15.75" customHeight="1" x14ac:dyDescent="0.35">
      <c r="A81" s="5">
        <v>6</v>
      </c>
      <c r="B81" s="5">
        <v>1</v>
      </c>
      <c r="C81" s="10">
        <v>0</v>
      </c>
      <c r="D81" s="10">
        <v>2</v>
      </c>
      <c r="E81" s="30">
        <v>0</v>
      </c>
      <c r="F81" s="30">
        <v>0</v>
      </c>
      <c r="G81" s="7"/>
      <c r="H81" s="7"/>
      <c r="I81" s="267" t="s">
        <v>26</v>
      </c>
      <c r="J81" s="267"/>
      <c r="K81" s="267"/>
      <c r="L81" s="267"/>
      <c r="M81" s="267"/>
      <c r="N81" s="41">
        <f t="shared" si="1"/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</row>
    <row r="82" spans="1:26" ht="15.75" customHeight="1" x14ac:dyDescent="0.35">
      <c r="A82" s="5">
        <v>6</v>
      </c>
      <c r="B82" s="5">
        <v>1</v>
      </c>
      <c r="C82" s="10">
        <v>0</v>
      </c>
      <c r="D82" s="10">
        <v>3</v>
      </c>
      <c r="E82" s="30">
        <v>0</v>
      </c>
      <c r="F82" s="30">
        <v>0</v>
      </c>
      <c r="G82" s="7"/>
      <c r="H82" s="7"/>
      <c r="I82" s="267" t="s">
        <v>128</v>
      </c>
      <c r="J82" s="267"/>
      <c r="K82" s="267"/>
      <c r="L82" s="267"/>
      <c r="M82" s="267"/>
      <c r="N82" s="41">
        <f t="shared" si="1"/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</row>
    <row r="83" spans="1:26" ht="15.75" customHeight="1" x14ac:dyDescent="0.35">
      <c r="A83" s="5">
        <v>6</v>
      </c>
      <c r="B83" s="5">
        <v>1</v>
      </c>
      <c r="C83" s="10">
        <v>0</v>
      </c>
      <c r="D83" s="10">
        <v>4</v>
      </c>
      <c r="E83" s="30">
        <v>0</v>
      </c>
      <c r="F83" s="30">
        <v>0</v>
      </c>
      <c r="G83" s="7"/>
      <c r="H83" s="7"/>
      <c r="I83" s="267" t="s">
        <v>129</v>
      </c>
      <c r="J83" s="267"/>
      <c r="K83" s="267"/>
      <c r="L83" s="267"/>
      <c r="M83" s="267"/>
      <c r="N83" s="41">
        <f t="shared" si="1"/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</row>
    <row r="84" spans="1:26" ht="15.75" customHeight="1" x14ac:dyDescent="0.35">
      <c r="A84" s="5">
        <v>6</v>
      </c>
      <c r="B84" s="5">
        <v>1</v>
      </c>
      <c r="C84" s="10">
        <v>0</v>
      </c>
      <c r="D84" s="10">
        <v>5</v>
      </c>
      <c r="E84" s="30">
        <v>0</v>
      </c>
      <c r="F84" s="30">
        <v>0</v>
      </c>
      <c r="G84" s="7"/>
      <c r="H84" s="7"/>
      <c r="I84" s="267" t="s">
        <v>130</v>
      </c>
      <c r="J84" s="267"/>
      <c r="K84" s="267"/>
      <c r="L84" s="267"/>
      <c r="M84" s="267"/>
      <c r="N84" s="41">
        <f t="shared" si="1"/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</row>
    <row r="85" spans="1:26" ht="15.75" customHeight="1" x14ac:dyDescent="0.35">
      <c r="A85" s="5">
        <v>6</v>
      </c>
      <c r="B85" s="5">
        <v>1</v>
      </c>
      <c r="C85" s="10">
        <v>0</v>
      </c>
      <c r="D85" s="10">
        <v>6</v>
      </c>
      <c r="E85" s="30">
        <v>0</v>
      </c>
      <c r="F85" s="30">
        <v>0</v>
      </c>
      <c r="G85" s="7"/>
      <c r="H85" s="7"/>
      <c r="I85" s="267" t="s">
        <v>131</v>
      </c>
      <c r="J85" s="267"/>
      <c r="K85" s="267"/>
      <c r="L85" s="267"/>
      <c r="M85" s="267"/>
      <c r="N85" s="41">
        <f t="shared" si="1"/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</row>
    <row r="86" spans="1:26" ht="45" customHeight="1" x14ac:dyDescent="0.35">
      <c r="A86" s="5">
        <v>6</v>
      </c>
      <c r="B86" s="5">
        <v>1</v>
      </c>
      <c r="C86" s="10">
        <v>0</v>
      </c>
      <c r="D86" s="10">
        <v>7</v>
      </c>
      <c r="E86" s="30">
        <v>0</v>
      </c>
      <c r="F86" s="30">
        <v>0</v>
      </c>
      <c r="G86" s="7"/>
      <c r="H86" s="7"/>
      <c r="I86" s="267" t="s">
        <v>132</v>
      </c>
      <c r="J86" s="267"/>
      <c r="K86" s="267"/>
      <c r="L86" s="267"/>
      <c r="M86" s="267"/>
      <c r="N86" s="41">
        <f t="shared" si="1"/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  <c r="X86" s="54">
        <v>0</v>
      </c>
      <c r="Y86" s="54">
        <v>0</v>
      </c>
      <c r="Z86" s="54">
        <v>0</v>
      </c>
    </row>
    <row r="87" spans="1:26" ht="18" customHeight="1" x14ac:dyDescent="0.35">
      <c r="A87" s="5">
        <v>6</v>
      </c>
      <c r="B87" s="5">
        <v>1</v>
      </c>
      <c r="C87" s="10">
        <v>0</v>
      </c>
      <c r="D87" s="10">
        <v>8</v>
      </c>
      <c r="E87" s="30">
        <v>0</v>
      </c>
      <c r="F87" s="30">
        <v>0</v>
      </c>
      <c r="G87" s="7"/>
      <c r="H87" s="7"/>
      <c r="I87" s="267" t="s">
        <v>133</v>
      </c>
      <c r="J87" s="267"/>
      <c r="K87" s="267"/>
      <c r="L87" s="267"/>
      <c r="M87" s="267"/>
      <c r="N87" s="41">
        <f t="shared" si="1"/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</row>
    <row r="88" spans="1:26" ht="15.75" customHeight="1" x14ac:dyDescent="0.35">
      <c r="A88" s="5">
        <v>6</v>
      </c>
      <c r="B88" s="5">
        <v>1</v>
      </c>
      <c r="C88" s="10">
        <v>0</v>
      </c>
      <c r="D88" s="10">
        <v>9</v>
      </c>
      <c r="E88" s="30">
        <v>0</v>
      </c>
      <c r="F88" s="30">
        <v>0</v>
      </c>
      <c r="G88" s="7"/>
      <c r="H88" s="7"/>
      <c r="I88" s="267" t="s">
        <v>134</v>
      </c>
      <c r="J88" s="267"/>
      <c r="K88" s="267"/>
      <c r="L88" s="267"/>
      <c r="M88" s="267"/>
      <c r="N88" s="41">
        <f t="shared" si="1"/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</row>
    <row r="89" spans="1:26" ht="35.25" customHeight="1" x14ac:dyDescent="0.35">
      <c r="A89" s="5">
        <v>6</v>
      </c>
      <c r="B89" s="5">
        <v>1</v>
      </c>
      <c r="C89" s="10">
        <v>1</v>
      </c>
      <c r="D89" s="10">
        <v>0</v>
      </c>
      <c r="E89" s="30">
        <v>0</v>
      </c>
      <c r="F89" s="30">
        <v>0</v>
      </c>
      <c r="G89" s="7"/>
      <c r="H89" s="7"/>
      <c r="I89" s="267" t="s">
        <v>135</v>
      </c>
      <c r="J89" s="267"/>
      <c r="K89" s="267"/>
      <c r="L89" s="267"/>
      <c r="M89" s="267"/>
      <c r="N89" s="41">
        <f t="shared" si="1"/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</row>
    <row r="90" spans="1:26" ht="42" customHeight="1" x14ac:dyDescent="0.35">
      <c r="A90" s="5">
        <v>6</v>
      </c>
      <c r="B90" s="5">
        <v>1</v>
      </c>
      <c r="C90" s="10">
        <v>1</v>
      </c>
      <c r="D90" s="10">
        <v>1</v>
      </c>
      <c r="E90" s="30">
        <v>0</v>
      </c>
      <c r="F90" s="30">
        <v>0</v>
      </c>
      <c r="G90" s="7"/>
      <c r="H90" s="7"/>
      <c r="I90" s="267" t="s">
        <v>136</v>
      </c>
      <c r="J90" s="267"/>
      <c r="K90" s="267"/>
      <c r="L90" s="267"/>
      <c r="M90" s="267"/>
      <c r="N90" s="41">
        <f t="shared" si="1"/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54">
        <v>0</v>
      </c>
      <c r="Z90" s="54">
        <v>0</v>
      </c>
    </row>
    <row r="91" spans="1:26" ht="45" customHeight="1" x14ac:dyDescent="0.35">
      <c r="A91" s="5">
        <v>6</v>
      </c>
      <c r="B91" s="5">
        <v>1</v>
      </c>
      <c r="C91" s="10">
        <v>1</v>
      </c>
      <c r="D91" s="23">
        <v>4</v>
      </c>
      <c r="E91" s="30">
        <v>0</v>
      </c>
      <c r="F91" s="30">
        <v>0</v>
      </c>
      <c r="G91" s="7"/>
      <c r="H91" s="7"/>
      <c r="I91" s="267" t="s">
        <v>137</v>
      </c>
      <c r="J91" s="267"/>
      <c r="K91" s="267"/>
      <c r="L91" s="267"/>
      <c r="M91" s="267"/>
      <c r="N91" s="41">
        <f t="shared" si="1"/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</row>
    <row r="92" spans="1:26" ht="30" customHeight="1" x14ac:dyDescent="0.35">
      <c r="A92" s="5">
        <v>6</v>
      </c>
      <c r="B92" s="5">
        <v>1</v>
      </c>
      <c r="C92" s="10">
        <v>1</v>
      </c>
      <c r="D92" s="10">
        <v>5</v>
      </c>
      <c r="E92" s="30">
        <v>0</v>
      </c>
      <c r="F92" s="30">
        <v>0</v>
      </c>
      <c r="G92" s="7"/>
      <c r="H92" s="7"/>
      <c r="I92" s="267" t="s">
        <v>138</v>
      </c>
      <c r="J92" s="267"/>
      <c r="K92" s="267"/>
      <c r="L92" s="267"/>
      <c r="M92" s="267"/>
      <c r="N92" s="41">
        <f t="shared" si="1"/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54">
        <v>0</v>
      </c>
    </row>
    <row r="93" spans="1:26" ht="31.5" customHeight="1" x14ac:dyDescent="0.35">
      <c r="A93" s="5">
        <v>6</v>
      </c>
      <c r="B93" s="5">
        <v>1</v>
      </c>
      <c r="C93" s="10">
        <v>1</v>
      </c>
      <c r="D93" s="10">
        <v>6</v>
      </c>
      <c r="E93" s="30">
        <v>0</v>
      </c>
      <c r="F93" s="30">
        <v>0</v>
      </c>
      <c r="G93" s="7"/>
      <c r="H93" s="7"/>
      <c r="I93" s="267" t="s">
        <v>139</v>
      </c>
      <c r="J93" s="267"/>
      <c r="K93" s="267"/>
      <c r="L93" s="267"/>
      <c r="M93" s="267"/>
      <c r="N93" s="41">
        <f t="shared" si="1"/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Z93" s="54">
        <v>0</v>
      </c>
    </row>
    <row r="94" spans="1:26" ht="15.75" customHeight="1" x14ac:dyDescent="0.35">
      <c r="A94" s="5">
        <v>6</v>
      </c>
      <c r="B94" s="5">
        <v>2</v>
      </c>
      <c r="C94" s="10">
        <v>0</v>
      </c>
      <c r="D94" s="10">
        <v>0</v>
      </c>
      <c r="E94" s="30">
        <v>0</v>
      </c>
      <c r="F94" s="30">
        <v>0</v>
      </c>
      <c r="G94" s="65"/>
      <c r="H94" s="247" t="s">
        <v>140</v>
      </c>
      <c r="I94" s="248"/>
      <c r="J94" s="248"/>
      <c r="K94" s="248"/>
      <c r="L94" s="248"/>
      <c r="M94" s="249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35">
      <c r="A95" s="5">
        <v>6</v>
      </c>
      <c r="B95" s="5">
        <v>2</v>
      </c>
      <c r="C95" s="10">
        <v>0</v>
      </c>
      <c r="D95" s="10">
        <v>1</v>
      </c>
      <c r="E95" s="30">
        <v>0</v>
      </c>
      <c r="F95" s="30">
        <v>0</v>
      </c>
      <c r="G95" s="65"/>
      <c r="H95" s="65"/>
      <c r="I95" s="267" t="s">
        <v>140</v>
      </c>
      <c r="J95" s="267"/>
      <c r="K95" s="267"/>
      <c r="L95" s="267"/>
      <c r="M95" s="267"/>
      <c r="N95" s="41">
        <f t="shared" si="1"/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</row>
    <row r="96" spans="1:26" ht="58.5" customHeight="1" x14ac:dyDescent="0.35">
      <c r="A96" s="5">
        <v>6</v>
      </c>
      <c r="B96" s="6" t="s">
        <v>41</v>
      </c>
      <c r="C96" s="11" t="s">
        <v>9</v>
      </c>
      <c r="D96" s="10">
        <v>0</v>
      </c>
      <c r="E96" s="30">
        <v>0</v>
      </c>
      <c r="F96" s="30">
        <v>0</v>
      </c>
      <c r="G96" s="7"/>
      <c r="H96" s="276" t="s">
        <v>84</v>
      </c>
      <c r="I96" s="277"/>
      <c r="J96" s="277"/>
      <c r="K96" s="277"/>
      <c r="L96" s="277"/>
      <c r="M96" s="278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60" customHeight="1" x14ac:dyDescent="0.35">
      <c r="A97" s="5">
        <v>6</v>
      </c>
      <c r="B97" s="6" t="s">
        <v>41</v>
      </c>
      <c r="C97" s="11" t="s">
        <v>9</v>
      </c>
      <c r="D97" s="10">
        <v>1</v>
      </c>
      <c r="E97" s="30">
        <v>0</v>
      </c>
      <c r="F97" s="30">
        <v>0</v>
      </c>
      <c r="G97" s="7"/>
      <c r="H97" s="7"/>
      <c r="I97" s="271" t="s">
        <v>84</v>
      </c>
      <c r="J97" s="271"/>
      <c r="K97" s="271"/>
      <c r="L97" s="271"/>
      <c r="M97" s="271"/>
      <c r="N97" s="41">
        <f t="shared" si="1"/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</row>
    <row r="98" spans="1:26" ht="22.5" customHeight="1" x14ac:dyDescent="0.35">
      <c r="A98" s="5">
        <v>7</v>
      </c>
      <c r="B98" s="6" t="s">
        <v>9</v>
      </c>
      <c r="C98" s="11" t="s">
        <v>9</v>
      </c>
      <c r="D98" s="10">
        <v>0</v>
      </c>
      <c r="E98" s="30">
        <v>0</v>
      </c>
      <c r="F98" s="30">
        <v>0</v>
      </c>
      <c r="G98" s="246" t="s">
        <v>141</v>
      </c>
      <c r="H98" s="246"/>
      <c r="I98" s="246"/>
      <c r="J98" s="246"/>
      <c r="K98" s="246"/>
      <c r="L98" s="246"/>
      <c r="M98" s="24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29.25" customHeight="1" x14ac:dyDescent="0.35">
      <c r="A99" s="5">
        <v>7</v>
      </c>
      <c r="B99" s="5">
        <v>1</v>
      </c>
      <c r="C99" s="10">
        <v>0</v>
      </c>
      <c r="D99" s="10">
        <v>0</v>
      </c>
      <c r="E99" s="30">
        <v>0</v>
      </c>
      <c r="F99" s="30">
        <v>0</v>
      </c>
      <c r="G99" s="65"/>
      <c r="H99" s="247" t="s">
        <v>142</v>
      </c>
      <c r="I99" s="248"/>
      <c r="J99" s="248"/>
      <c r="K99" s="248"/>
      <c r="L99" s="248"/>
      <c r="M99" s="249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33.75" customHeight="1" x14ac:dyDescent="0.35">
      <c r="A100" s="5">
        <v>7</v>
      </c>
      <c r="B100" s="5">
        <v>1</v>
      </c>
      <c r="C100" s="10">
        <v>0</v>
      </c>
      <c r="D100" s="10">
        <v>1</v>
      </c>
      <c r="E100" s="30">
        <v>0</v>
      </c>
      <c r="F100" s="30">
        <v>0</v>
      </c>
      <c r="G100" s="65"/>
      <c r="H100" s="65"/>
      <c r="I100" s="266" t="s">
        <v>142</v>
      </c>
      <c r="J100" s="266"/>
      <c r="K100" s="266"/>
      <c r="L100" s="266"/>
      <c r="M100" s="266"/>
      <c r="N100" s="41">
        <f t="shared" si="1"/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  <c r="X100" s="54">
        <v>0</v>
      </c>
      <c r="Y100" s="54">
        <v>0</v>
      </c>
      <c r="Z100" s="54">
        <v>0</v>
      </c>
    </row>
    <row r="101" spans="1:26" ht="42" customHeight="1" x14ac:dyDescent="0.35">
      <c r="A101" s="5">
        <v>7</v>
      </c>
      <c r="B101" s="5">
        <v>3</v>
      </c>
      <c r="C101" s="10">
        <v>0</v>
      </c>
      <c r="D101" s="10">
        <v>0</v>
      </c>
      <c r="E101" s="30">
        <v>0</v>
      </c>
      <c r="F101" s="30">
        <v>0</v>
      </c>
      <c r="G101" s="65"/>
      <c r="H101" s="279" t="s">
        <v>86</v>
      </c>
      <c r="I101" s="280"/>
      <c r="J101" s="280"/>
      <c r="K101" s="280"/>
      <c r="L101" s="280"/>
      <c r="M101" s="281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25.5" customHeight="1" x14ac:dyDescent="0.35">
      <c r="A102" s="5">
        <v>7</v>
      </c>
      <c r="B102" s="5">
        <v>3</v>
      </c>
      <c r="C102" s="10">
        <v>0</v>
      </c>
      <c r="D102" s="23">
        <v>2</v>
      </c>
      <c r="E102" s="30">
        <v>0</v>
      </c>
      <c r="F102" s="30">
        <v>0</v>
      </c>
      <c r="G102" s="7"/>
      <c r="H102" s="7"/>
      <c r="I102" s="266" t="s">
        <v>143</v>
      </c>
      <c r="J102" s="266"/>
      <c r="K102" s="266"/>
      <c r="L102" s="266"/>
      <c r="M102" s="266"/>
      <c r="N102" s="41">
        <f t="shared" si="1"/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  <c r="X102" s="54">
        <v>0</v>
      </c>
      <c r="Y102" s="54">
        <v>0</v>
      </c>
      <c r="Z102" s="54">
        <v>0</v>
      </c>
    </row>
    <row r="103" spans="1:26" ht="20.25" customHeight="1" x14ac:dyDescent="0.35">
      <c r="A103" s="5">
        <v>7</v>
      </c>
      <c r="B103" s="5">
        <v>3</v>
      </c>
      <c r="C103" s="10">
        <v>0</v>
      </c>
      <c r="D103" s="10">
        <v>3</v>
      </c>
      <c r="E103" s="30">
        <v>0</v>
      </c>
      <c r="F103" s="30">
        <v>0</v>
      </c>
      <c r="G103" s="7"/>
      <c r="H103" s="7"/>
      <c r="I103" s="271" t="s">
        <v>144</v>
      </c>
      <c r="J103" s="271"/>
      <c r="K103" s="271"/>
      <c r="L103" s="271"/>
      <c r="M103" s="271"/>
      <c r="N103" s="41">
        <f t="shared" si="1"/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0</v>
      </c>
    </row>
    <row r="104" spans="1:26" ht="20.25" customHeight="1" x14ac:dyDescent="0.35">
      <c r="A104" s="5">
        <v>7</v>
      </c>
      <c r="B104" s="5">
        <v>3</v>
      </c>
      <c r="C104" s="10">
        <v>0</v>
      </c>
      <c r="D104" s="10">
        <v>5</v>
      </c>
      <c r="E104" s="30">
        <v>0</v>
      </c>
      <c r="F104" s="30">
        <v>0</v>
      </c>
      <c r="G104" s="7"/>
      <c r="H104" s="7"/>
      <c r="I104" s="272" t="s">
        <v>145</v>
      </c>
      <c r="J104" s="273"/>
      <c r="K104" s="273"/>
      <c r="L104" s="273"/>
      <c r="M104" s="274"/>
      <c r="N104" s="41">
        <f t="shared" si="1"/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0</v>
      </c>
    </row>
    <row r="105" spans="1:26" ht="20.25" customHeight="1" x14ac:dyDescent="0.35">
      <c r="A105" s="5">
        <v>7</v>
      </c>
      <c r="B105" s="5">
        <v>3</v>
      </c>
      <c r="C105" s="10">
        <v>0</v>
      </c>
      <c r="D105" s="10">
        <v>6</v>
      </c>
      <c r="E105" s="30">
        <v>0</v>
      </c>
      <c r="F105" s="30">
        <v>0</v>
      </c>
      <c r="G105" s="7"/>
      <c r="H105" s="7"/>
      <c r="I105" s="259" t="s">
        <v>146</v>
      </c>
      <c r="J105" s="260"/>
      <c r="K105" s="260"/>
      <c r="L105" s="260"/>
      <c r="M105" s="261"/>
      <c r="N105" s="41">
        <f t="shared" si="1"/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</row>
    <row r="106" spans="1:26" ht="15.75" customHeight="1" x14ac:dyDescent="0.35">
      <c r="A106" s="5">
        <v>8</v>
      </c>
      <c r="B106" s="6" t="s">
        <v>9</v>
      </c>
      <c r="C106" s="11" t="s">
        <v>9</v>
      </c>
      <c r="D106" s="10">
        <v>0</v>
      </c>
      <c r="E106" s="30">
        <v>0</v>
      </c>
      <c r="F106" s="30">
        <v>0</v>
      </c>
      <c r="G106" s="275" t="s">
        <v>87</v>
      </c>
      <c r="H106" s="275"/>
      <c r="I106" s="275"/>
      <c r="J106" s="275"/>
      <c r="K106" s="275"/>
      <c r="L106" s="275"/>
      <c r="M106" s="275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35">
      <c r="A107" s="5">
        <v>8</v>
      </c>
      <c r="B107" s="5">
        <v>1</v>
      </c>
      <c r="C107" s="10">
        <v>0</v>
      </c>
      <c r="D107" s="10">
        <v>0</v>
      </c>
      <c r="E107" s="30">
        <v>0</v>
      </c>
      <c r="F107" s="30">
        <v>0</v>
      </c>
      <c r="G107" s="65"/>
      <c r="H107" s="247" t="s">
        <v>88</v>
      </c>
      <c r="I107" s="248"/>
      <c r="J107" s="248"/>
      <c r="K107" s="248"/>
      <c r="L107" s="248"/>
      <c r="M107" s="249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35">
      <c r="A108" s="5">
        <v>8</v>
      </c>
      <c r="B108" s="5">
        <v>1</v>
      </c>
      <c r="C108" s="10">
        <v>0</v>
      </c>
      <c r="D108" s="10">
        <v>1</v>
      </c>
      <c r="E108" s="30">
        <v>0</v>
      </c>
      <c r="F108" s="30">
        <v>0</v>
      </c>
      <c r="G108" s="7"/>
      <c r="H108" s="7"/>
      <c r="I108" s="267" t="s">
        <v>147</v>
      </c>
      <c r="J108" s="267"/>
      <c r="K108" s="267"/>
      <c r="L108" s="267"/>
      <c r="M108" s="267"/>
      <c r="N108" s="41">
        <f t="shared" si="1"/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</row>
    <row r="109" spans="1:26" ht="15.75" customHeight="1" x14ac:dyDescent="0.35">
      <c r="A109" s="5">
        <v>8</v>
      </c>
      <c r="B109" s="5">
        <v>1</v>
      </c>
      <c r="C109" s="10">
        <v>0</v>
      </c>
      <c r="D109" s="10">
        <v>2</v>
      </c>
      <c r="E109" s="30">
        <v>0</v>
      </c>
      <c r="F109" s="30">
        <v>0</v>
      </c>
      <c r="G109" s="7"/>
      <c r="H109" s="7"/>
      <c r="I109" s="267" t="s">
        <v>148</v>
      </c>
      <c r="J109" s="267"/>
      <c r="K109" s="267"/>
      <c r="L109" s="267"/>
      <c r="M109" s="267"/>
      <c r="N109" s="41">
        <f t="shared" si="1"/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</row>
    <row r="110" spans="1:26" ht="25.5" customHeight="1" x14ac:dyDescent="0.35">
      <c r="A110" s="5">
        <v>8</v>
      </c>
      <c r="B110" s="5">
        <v>1</v>
      </c>
      <c r="C110" s="10">
        <v>0</v>
      </c>
      <c r="D110" s="10">
        <v>3</v>
      </c>
      <c r="E110" s="30">
        <v>0</v>
      </c>
      <c r="F110" s="30">
        <v>0</v>
      </c>
      <c r="G110" s="7"/>
      <c r="H110" s="7"/>
      <c r="I110" s="267" t="s">
        <v>149</v>
      </c>
      <c r="J110" s="267"/>
      <c r="K110" s="267"/>
      <c r="L110" s="267"/>
      <c r="M110" s="267"/>
      <c r="N110" s="41">
        <f t="shared" si="1"/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  <c r="Z110" s="49">
        <v>0</v>
      </c>
    </row>
    <row r="111" spans="1:26" ht="33.75" customHeight="1" x14ac:dyDescent="0.35">
      <c r="A111" s="5">
        <v>8</v>
      </c>
      <c r="B111" s="5">
        <v>1</v>
      </c>
      <c r="C111" s="10">
        <v>0</v>
      </c>
      <c r="D111" s="10">
        <v>4</v>
      </c>
      <c r="E111" s="30">
        <v>0</v>
      </c>
      <c r="F111" s="30">
        <v>0</v>
      </c>
      <c r="G111" s="7"/>
      <c r="H111" s="7"/>
      <c r="I111" s="267" t="s">
        <v>150</v>
      </c>
      <c r="J111" s="267"/>
      <c r="K111" s="267"/>
      <c r="L111" s="267"/>
      <c r="M111" s="267"/>
      <c r="N111" s="41">
        <f t="shared" si="1"/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</row>
    <row r="112" spans="1:26" ht="30" customHeight="1" x14ac:dyDescent="0.35">
      <c r="A112" s="5">
        <v>8</v>
      </c>
      <c r="B112" s="5">
        <v>1</v>
      </c>
      <c r="C112" s="10">
        <v>0</v>
      </c>
      <c r="D112" s="10">
        <v>5</v>
      </c>
      <c r="E112" s="30">
        <v>0</v>
      </c>
      <c r="F112" s="30">
        <v>0</v>
      </c>
      <c r="G112" s="7"/>
      <c r="H112" s="7"/>
      <c r="I112" s="267" t="s">
        <v>151</v>
      </c>
      <c r="J112" s="267"/>
      <c r="K112" s="267"/>
      <c r="L112" s="267"/>
      <c r="M112" s="267"/>
      <c r="N112" s="41">
        <f t="shared" si="1"/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</row>
    <row r="113" spans="1:26" ht="15.75" customHeight="1" x14ac:dyDescent="0.35">
      <c r="A113" s="5">
        <v>8</v>
      </c>
      <c r="B113" s="5">
        <v>1</v>
      </c>
      <c r="C113" s="10">
        <v>0</v>
      </c>
      <c r="D113" s="10">
        <v>6</v>
      </c>
      <c r="E113" s="30">
        <v>0</v>
      </c>
      <c r="F113" s="30">
        <v>0</v>
      </c>
      <c r="G113" s="7"/>
      <c r="H113" s="7"/>
      <c r="I113" s="267" t="s">
        <v>152</v>
      </c>
      <c r="J113" s="267"/>
      <c r="K113" s="267"/>
      <c r="L113" s="267"/>
      <c r="M113" s="267"/>
      <c r="N113" s="41">
        <f t="shared" si="1"/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</row>
    <row r="114" spans="1:26" ht="33" customHeight="1" x14ac:dyDescent="0.35">
      <c r="A114" s="5">
        <v>8</v>
      </c>
      <c r="B114" s="5">
        <v>1</v>
      </c>
      <c r="C114" s="10">
        <v>0</v>
      </c>
      <c r="D114" s="10">
        <v>7</v>
      </c>
      <c r="E114" s="30">
        <v>0</v>
      </c>
      <c r="F114" s="30">
        <v>0</v>
      </c>
      <c r="G114" s="7"/>
      <c r="H114" s="7"/>
      <c r="I114" s="267" t="s">
        <v>91</v>
      </c>
      <c r="J114" s="267"/>
      <c r="K114" s="267"/>
      <c r="L114" s="267"/>
      <c r="M114" s="267"/>
      <c r="N114" s="41">
        <f t="shared" si="1"/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</row>
    <row r="115" spans="1:26" ht="15.75" customHeight="1" x14ac:dyDescent="0.35">
      <c r="A115" s="5">
        <v>8</v>
      </c>
      <c r="B115" s="5">
        <v>1</v>
      </c>
      <c r="C115" s="10">
        <v>0</v>
      </c>
      <c r="D115" s="23">
        <v>9</v>
      </c>
      <c r="E115" s="30">
        <v>0</v>
      </c>
      <c r="F115" s="30">
        <v>0</v>
      </c>
      <c r="G115" s="7"/>
      <c r="H115" s="7"/>
      <c r="I115" s="267" t="s">
        <v>92</v>
      </c>
      <c r="J115" s="267"/>
      <c r="K115" s="267"/>
      <c r="L115" s="267"/>
      <c r="M115" s="267"/>
      <c r="N115" s="41">
        <f t="shared" si="1"/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</row>
    <row r="116" spans="1:26" ht="22.5" customHeight="1" x14ac:dyDescent="0.35">
      <c r="A116" s="5">
        <v>8</v>
      </c>
      <c r="B116" s="5">
        <v>1</v>
      </c>
      <c r="C116" s="10">
        <v>1</v>
      </c>
      <c r="D116" s="10">
        <v>0</v>
      </c>
      <c r="E116" s="30">
        <v>0</v>
      </c>
      <c r="F116" s="30">
        <v>0</v>
      </c>
      <c r="G116" s="7"/>
      <c r="H116" s="7"/>
      <c r="I116" s="267" t="s">
        <v>153</v>
      </c>
      <c r="J116" s="267"/>
      <c r="K116" s="267"/>
      <c r="L116" s="267"/>
      <c r="M116" s="267"/>
      <c r="N116" s="41">
        <f t="shared" si="1"/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</row>
    <row r="117" spans="1:26" ht="30.75" customHeight="1" x14ac:dyDescent="0.35">
      <c r="A117" s="5">
        <v>8</v>
      </c>
      <c r="B117" s="5">
        <v>1</v>
      </c>
      <c r="C117" s="10">
        <v>1</v>
      </c>
      <c r="D117" s="10">
        <v>1</v>
      </c>
      <c r="E117" s="30">
        <v>0</v>
      </c>
      <c r="F117" s="30">
        <v>0</v>
      </c>
      <c r="G117" s="7"/>
      <c r="H117" s="7"/>
      <c r="I117" s="267" t="s">
        <v>93</v>
      </c>
      <c r="J117" s="267"/>
      <c r="K117" s="267"/>
      <c r="L117" s="267"/>
      <c r="M117" s="267"/>
      <c r="N117" s="41">
        <f t="shared" si="1"/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</row>
    <row r="118" spans="1:26" ht="15.75" customHeight="1" x14ac:dyDescent="0.35">
      <c r="A118" s="5">
        <v>8</v>
      </c>
      <c r="B118" s="5">
        <v>1</v>
      </c>
      <c r="C118" s="10">
        <v>1</v>
      </c>
      <c r="D118" s="23">
        <v>5</v>
      </c>
      <c r="E118" s="30">
        <v>0</v>
      </c>
      <c r="F118" s="30">
        <v>0</v>
      </c>
      <c r="G118" s="7"/>
      <c r="H118" s="7"/>
      <c r="I118" s="268" t="s">
        <v>154</v>
      </c>
      <c r="J118" s="269"/>
      <c r="K118" s="269"/>
      <c r="L118" s="269"/>
      <c r="M118" s="270"/>
      <c r="N118" s="41">
        <f t="shared" si="1"/>
        <v>0</v>
      </c>
      <c r="O118" s="66">
        <v>0</v>
      </c>
      <c r="P118" s="66">
        <v>0</v>
      </c>
      <c r="Q118" s="66">
        <v>0</v>
      </c>
      <c r="R118" s="66">
        <v>0</v>
      </c>
      <c r="S118" s="66">
        <v>0</v>
      </c>
      <c r="T118" s="66">
        <v>0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66">
        <v>0</v>
      </c>
    </row>
    <row r="119" spans="1:26" ht="34.5" customHeight="1" x14ac:dyDescent="0.35">
      <c r="A119" s="5">
        <v>8</v>
      </c>
      <c r="B119" s="5">
        <v>1</v>
      </c>
      <c r="C119" s="10">
        <v>1</v>
      </c>
      <c r="D119" s="23">
        <v>5</v>
      </c>
      <c r="E119" s="30">
        <v>0</v>
      </c>
      <c r="F119" s="30">
        <v>1</v>
      </c>
      <c r="G119" s="7"/>
      <c r="H119" s="15"/>
      <c r="I119" s="310" t="s">
        <v>94</v>
      </c>
      <c r="J119" s="310"/>
      <c r="K119" s="310"/>
      <c r="L119" s="310"/>
      <c r="M119" s="311"/>
      <c r="N119" s="41">
        <f t="shared" si="1"/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</row>
    <row r="120" spans="1:26" ht="15.75" customHeight="1" x14ac:dyDescent="0.35">
      <c r="A120" s="5">
        <v>8</v>
      </c>
      <c r="B120" s="6" t="s">
        <v>14</v>
      </c>
      <c r="C120" s="11" t="s">
        <v>9</v>
      </c>
      <c r="D120" s="10">
        <v>0</v>
      </c>
      <c r="E120" s="30">
        <v>0</v>
      </c>
      <c r="F120" s="30">
        <v>0</v>
      </c>
      <c r="G120" s="65"/>
      <c r="H120" s="247" t="s">
        <v>95</v>
      </c>
      <c r="I120" s="248"/>
      <c r="J120" s="248"/>
      <c r="K120" s="248"/>
      <c r="L120" s="248"/>
      <c r="M120" s="249"/>
      <c r="N120" s="36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30" customHeight="1" x14ac:dyDescent="0.35">
      <c r="A121" s="6" t="s">
        <v>31</v>
      </c>
      <c r="B121" s="5">
        <v>2</v>
      </c>
      <c r="C121" s="10">
        <v>0</v>
      </c>
      <c r="D121" s="10">
        <v>1</v>
      </c>
      <c r="E121" s="30">
        <v>0</v>
      </c>
      <c r="F121" s="30">
        <v>0</v>
      </c>
      <c r="G121" s="7"/>
      <c r="H121" s="7"/>
      <c r="I121" s="256" t="s">
        <v>96</v>
      </c>
      <c r="J121" s="257"/>
      <c r="K121" s="257"/>
      <c r="L121" s="257"/>
      <c r="M121" s="258"/>
      <c r="N121" s="41">
        <f>SUM(O121:Z121)</f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  <c r="Y121" s="63">
        <v>0</v>
      </c>
      <c r="Z121" s="63">
        <v>0</v>
      </c>
    </row>
    <row r="122" spans="1:26" ht="42.75" customHeight="1" x14ac:dyDescent="0.35">
      <c r="A122" s="6" t="s">
        <v>31</v>
      </c>
      <c r="B122" s="5">
        <v>2</v>
      </c>
      <c r="C122" s="10">
        <v>0</v>
      </c>
      <c r="D122" s="10">
        <v>2</v>
      </c>
      <c r="E122" s="30">
        <v>0</v>
      </c>
      <c r="F122" s="30">
        <v>0</v>
      </c>
      <c r="G122" s="7"/>
      <c r="H122" s="7"/>
      <c r="I122" s="259" t="s">
        <v>97</v>
      </c>
      <c r="J122" s="260"/>
      <c r="K122" s="260"/>
      <c r="L122" s="260"/>
      <c r="M122" s="261"/>
      <c r="N122" s="41">
        <f t="shared" si="1"/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4">
        <v>0</v>
      </c>
      <c r="Z122" s="64">
        <v>0</v>
      </c>
    </row>
    <row r="123" spans="1:26" ht="15.75" customHeight="1" x14ac:dyDescent="0.35">
      <c r="A123" s="6" t="s">
        <v>31</v>
      </c>
      <c r="B123" s="5">
        <v>3</v>
      </c>
      <c r="C123" s="10">
        <v>0</v>
      </c>
      <c r="D123" s="10">
        <v>0</v>
      </c>
      <c r="E123" s="30">
        <v>0</v>
      </c>
      <c r="F123" s="30">
        <v>0</v>
      </c>
      <c r="G123" s="65"/>
      <c r="H123" s="247" t="s">
        <v>98</v>
      </c>
      <c r="I123" s="248"/>
      <c r="J123" s="248"/>
      <c r="K123" s="248"/>
      <c r="L123" s="248"/>
      <c r="M123" s="249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35">
      <c r="A124" s="6" t="s">
        <v>31</v>
      </c>
      <c r="B124" s="6" t="s">
        <v>20</v>
      </c>
      <c r="C124" s="11" t="s">
        <v>9</v>
      </c>
      <c r="D124" s="10">
        <v>1</v>
      </c>
      <c r="E124" s="30">
        <v>0</v>
      </c>
      <c r="F124" s="30">
        <v>0</v>
      </c>
      <c r="G124" s="7"/>
      <c r="H124" s="7"/>
      <c r="I124" s="262" t="s">
        <v>155</v>
      </c>
      <c r="J124" s="263"/>
      <c r="K124" s="263"/>
      <c r="L124" s="263"/>
      <c r="M124" s="264"/>
      <c r="N124" s="41">
        <f t="shared" si="1"/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</row>
    <row r="125" spans="1:26" ht="16.5" customHeight="1" x14ac:dyDescent="0.35">
      <c r="A125" s="6" t="s">
        <v>31</v>
      </c>
      <c r="B125" s="6" t="s">
        <v>20</v>
      </c>
      <c r="C125" s="11" t="s">
        <v>9</v>
      </c>
      <c r="D125" s="10">
        <v>2</v>
      </c>
      <c r="E125" s="30">
        <v>0</v>
      </c>
      <c r="F125" s="30">
        <v>0</v>
      </c>
      <c r="G125" s="7"/>
      <c r="H125" s="7"/>
      <c r="I125" s="262" t="s">
        <v>156</v>
      </c>
      <c r="J125" s="263"/>
      <c r="K125" s="263"/>
      <c r="L125" s="263"/>
      <c r="M125" s="264"/>
      <c r="N125" s="41">
        <f t="shared" si="1"/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</row>
    <row r="126" spans="1:26" ht="25.5" customHeight="1" x14ac:dyDescent="0.35">
      <c r="A126" s="5">
        <v>9</v>
      </c>
      <c r="B126" s="6" t="s">
        <v>9</v>
      </c>
      <c r="C126" s="11" t="s">
        <v>9</v>
      </c>
      <c r="D126" s="10">
        <v>0</v>
      </c>
      <c r="E126" s="30">
        <v>0</v>
      </c>
      <c r="F126" s="30">
        <v>0</v>
      </c>
      <c r="G126" s="265" t="s">
        <v>101</v>
      </c>
      <c r="H126" s="265"/>
      <c r="I126" s="266"/>
      <c r="J126" s="266"/>
      <c r="K126" s="266"/>
      <c r="L126" s="266"/>
      <c r="M126" s="266"/>
      <c r="N126" s="41">
        <f t="shared" si="1"/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  <c r="X126" s="54">
        <v>0</v>
      </c>
      <c r="Y126" s="54">
        <v>0</v>
      </c>
      <c r="Z126" s="54">
        <v>0</v>
      </c>
    </row>
    <row r="127" spans="1:26" ht="15.75" customHeight="1" x14ac:dyDescent="0.35">
      <c r="A127" s="5">
        <v>0</v>
      </c>
      <c r="B127" s="6" t="s">
        <v>9</v>
      </c>
      <c r="C127" s="11" t="s">
        <v>9</v>
      </c>
      <c r="D127" s="10">
        <v>0</v>
      </c>
      <c r="E127" s="30">
        <v>0</v>
      </c>
      <c r="F127" s="30">
        <v>0</v>
      </c>
      <c r="G127" s="246" t="s">
        <v>102</v>
      </c>
      <c r="H127" s="246"/>
      <c r="I127" s="246"/>
      <c r="J127" s="246"/>
      <c r="K127" s="246"/>
      <c r="L127" s="246"/>
      <c r="M127" s="24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35">
      <c r="A128" s="5">
        <v>0</v>
      </c>
      <c r="B128" s="6" t="s">
        <v>11</v>
      </c>
      <c r="C128" s="11" t="s">
        <v>9</v>
      </c>
      <c r="D128" s="12">
        <v>0</v>
      </c>
      <c r="E128" s="30">
        <v>0</v>
      </c>
      <c r="F128" s="30">
        <v>0</v>
      </c>
      <c r="G128" s="65"/>
      <c r="H128" s="247" t="s">
        <v>103</v>
      </c>
      <c r="I128" s="248"/>
      <c r="J128" s="248"/>
      <c r="K128" s="248"/>
      <c r="L128" s="248"/>
      <c r="M128" s="249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thickBot="1" x14ac:dyDescent="0.4">
      <c r="A129" s="19">
        <v>0</v>
      </c>
      <c r="B129" s="20" t="s">
        <v>11</v>
      </c>
      <c r="C129" s="35" t="s">
        <v>9</v>
      </c>
      <c r="D129" s="21">
        <v>1</v>
      </c>
      <c r="E129" s="30">
        <v>0</v>
      </c>
      <c r="F129" s="30">
        <v>0</v>
      </c>
      <c r="G129" s="22"/>
      <c r="H129" s="22"/>
      <c r="I129" s="250" t="s">
        <v>103</v>
      </c>
      <c r="J129" s="251"/>
      <c r="K129" s="251"/>
      <c r="L129" s="251"/>
      <c r="M129" s="252"/>
      <c r="N129" s="42">
        <f t="shared" si="1"/>
        <v>0</v>
      </c>
      <c r="O129" s="56">
        <v>0</v>
      </c>
      <c r="P129" s="56">
        <v>0</v>
      </c>
      <c r="Q129" s="56">
        <v>0</v>
      </c>
      <c r="R129" s="56">
        <v>0</v>
      </c>
      <c r="S129" s="56">
        <v>0</v>
      </c>
      <c r="T129" s="56">
        <v>0</v>
      </c>
      <c r="U129" s="56">
        <v>0</v>
      </c>
      <c r="V129" s="56">
        <v>0</v>
      </c>
      <c r="W129" s="56">
        <v>0</v>
      </c>
      <c r="X129" s="56">
        <v>0</v>
      </c>
      <c r="Y129" s="56">
        <v>0</v>
      </c>
      <c r="Z129" s="56">
        <v>0</v>
      </c>
    </row>
    <row r="130" spans="1:26" ht="19.5" customHeight="1" thickBot="1" x14ac:dyDescent="0.4">
      <c r="A130" s="253" t="s">
        <v>104</v>
      </c>
      <c r="B130" s="254"/>
      <c r="C130" s="254"/>
      <c r="D130" s="254"/>
      <c r="E130" s="254"/>
      <c r="F130" s="254"/>
      <c r="G130" s="254"/>
      <c r="H130" s="254"/>
      <c r="I130" s="254"/>
      <c r="J130" s="254"/>
      <c r="K130" s="254"/>
      <c r="L130" s="254"/>
      <c r="M130" s="255"/>
      <c r="N130" s="38">
        <f>SUM(O130:Z130)</f>
        <v>0</v>
      </c>
      <c r="O130" s="38">
        <f t="shared" ref="O130:Z130" si="2">SUM(O3:O129)</f>
        <v>0</v>
      </c>
      <c r="P130" s="38">
        <f t="shared" si="2"/>
        <v>0</v>
      </c>
      <c r="Q130" s="39">
        <f t="shared" si="2"/>
        <v>0</v>
      </c>
      <c r="R130" s="39">
        <f t="shared" si="2"/>
        <v>0</v>
      </c>
      <c r="S130" s="39">
        <f t="shared" si="2"/>
        <v>0</v>
      </c>
      <c r="T130" s="39">
        <f t="shared" si="2"/>
        <v>0</v>
      </c>
      <c r="U130" s="39">
        <f t="shared" si="2"/>
        <v>0</v>
      </c>
      <c r="V130" s="39">
        <f t="shared" si="2"/>
        <v>0</v>
      </c>
      <c r="W130" s="39">
        <f t="shared" si="2"/>
        <v>0</v>
      </c>
      <c r="X130" s="39">
        <f t="shared" si="2"/>
        <v>0</v>
      </c>
      <c r="Y130" s="39">
        <f t="shared" si="2"/>
        <v>0</v>
      </c>
      <c r="Z130" s="39">
        <f t="shared" si="2"/>
        <v>0</v>
      </c>
    </row>
    <row r="131" spans="1:26" ht="18.75" customHeight="1" thickBot="1" x14ac:dyDescent="0.4">
      <c r="A131" s="243"/>
      <c r="B131" s="244"/>
      <c r="C131" s="244"/>
      <c r="D131" s="244"/>
      <c r="E131" s="245"/>
      <c r="F131" s="43" t="s">
        <v>157</v>
      </c>
      <c r="G131" s="44"/>
      <c r="H131" s="44"/>
      <c r="I131" s="44"/>
      <c r="J131" s="44"/>
      <c r="K131" s="44"/>
      <c r="L131" s="44"/>
      <c r="M131" s="44"/>
      <c r="N131" s="44"/>
      <c r="O131" s="44"/>
      <c r="P131" s="45"/>
    </row>
    <row r="132" spans="1:26" ht="18.75" customHeight="1" x14ac:dyDescent="0.35"/>
    <row r="139" spans="1:26" ht="18.75" customHeight="1" x14ac:dyDescent="0.35"/>
    <row r="141" spans="1:26" ht="18.75" customHeight="1" x14ac:dyDescent="0.35"/>
    <row r="146" ht="18.75" customHeight="1" x14ac:dyDescent="0.35"/>
    <row r="148" ht="18.75" customHeight="1" x14ac:dyDescent="0.35"/>
    <row r="150" ht="18.75" customHeight="1" x14ac:dyDescent="0.35"/>
    <row r="152" ht="18.75" customHeight="1" x14ac:dyDescent="0.35"/>
    <row r="154" ht="18.75" customHeight="1" x14ac:dyDescent="0.35"/>
    <row r="158" ht="18.75" customHeight="1" x14ac:dyDescent="0.35"/>
    <row r="159" ht="18.75" customHeight="1" x14ac:dyDescent="0.35"/>
    <row r="160" ht="18.75" customHeight="1" x14ac:dyDescent="0.35"/>
    <row r="163" ht="18.75" customHeight="1" x14ac:dyDescent="0.35"/>
    <row r="164" ht="18.75" customHeight="1" x14ac:dyDescent="0.35"/>
    <row r="165" ht="18.75" customHeight="1" x14ac:dyDescent="0.35"/>
    <row r="166" ht="18.75" customHeight="1" x14ac:dyDescent="0.35"/>
    <row r="171" ht="18.75" customHeight="1" x14ac:dyDescent="0.35"/>
    <row r="172" ht="18.75" customHeight="1" x14ac:dyDescent="0.35"/>
    <row r="191" ht="18.75" customHeight="1" x14ac:dyDescent="0.35"/>
    <row r="192" ht="18.75" customHeight="1" x14ac:dyDescent="0.35"/>
    <row r="205" ht="18.75" customHeight="1" x14ac:dyDescent="0.35"/>
    <row r="206" ht="18.75" customHeight="1" x14ac:dyDescent="0.35"/>
    <row r="217" ht="18.75" customHeight="1" x14ac:dyDescent="0.35"/>
    <row r="218" ht="18.75" customHeight="1" x14ac:dyDescent="0.35"/>
    <row r="220" ht="18.75" customHeight="1" x14ac:dyDescent="0.35"/>
    <row r="221" ht="18.75" customHeight="1" x14ac:dyDescent="0.35"/>
    <row r="222" ht="18.75" customHeight="1" x14ac:dyDescent="0.35"/>
    <row r="223" ht="18.75" customHeight="1" x14ac:dyDescent="0.35"/>
  </sheetData>
  <sheetProtection selectLockedCells="1"/>
  <mergeCells count="134">
    <mergeCell ref="I119:M119"/>
    <mergeCell ref="A1:E1"/>
    <mergeCell ref="G1:M2"/>
    <mergeCell ref="C2:D2"/>
    <mergeCell ref="E2:F2"/>
    <mergeCell ref="J9:M9"/>
    <mergeCell ref="J10:M10"/>
    <mergeCell ref="J11:M11"/>
    <mergeCell ref="G3:M3"/>
    <mergeCell ref="H4:M4"/>
    <mergeCell ref="I5:M5"/>
    <mergeCell ref="I6:M6"/>
    <mergeCell ref="H7:M7"/>
    <mergeCell ref="I8:M8"/>
    <mergeCell ref="I18:M18"/>
    <mergeCell ref="I19:M19"/>
    <mergeCell ref="I20:M20"/>
    <mergeCell ref="H21:M21"/>
    <mergeCell ref="I22:M22"/>
    <mergeCell ref="H23:M23"/>
    <mergeCell ref="I12:M12"/>
    <mergeCell ref="H13:M13"/>
    <mergeCell ref="I14:M14"/>
    <mergeCell ref="H15:M15"/>
    <mergeCell ref="I16:M16"/>
    <mergeCell ref="I17:M17"/>
    <mergeCell ref="H30:M30"/>
    <mergeCell ref="I31:M31"/>
    <mergeCell ref="G32:M32"/>
    <mergeCell ref="H33:M33"/>
    <mergeCell ref="I34:M34"/>
    <mergeCell ref="H35:M35"/>
    <mergeCell ref="I24:M24"/>
    <mergeCell ref="G25:M25"/>
    <mergeCell ref="G26:M26"/>
    <mergeCell ref="H27:M27"/>
    <mergeCell ref="I28:M28"/>
    <mergeCell ref="I29:M29"/>
    <mergeCell ref="I42:M42"/>
    <mergeCell ref="I43:M43"/>
    <mergeCell ref="I44:M44"/>
    <mergeCell ref="I45:M45"/>
    <mergeCell ref="I46:M46"/>
    <mergeCell ref="I47:M47"/>
    <mergeCell ref="I36:M36"/>
    <mergeCell ref="I37:M37"/>
    <mergeCell ref="I38:M38"/>
    <mergeCell ref="I39:M39"/>
    <mergeCell ref="I40:M40"/>
    <mergeCell ref="I41:M41"/>
    <mergeCell ref="I54:M54"/>
    <mergeCell ref="I55:M55"/>
    <mergeCell ref="I56:M56"/>
    <mergeCell ref="I57:M57"/>
    <mergeCell ref="H58:M58"/>
    <mergeCell ref="I59:M59"/>
    <mergeCell ref="H48:M48"/>
    <mergeCell ref="I49:M49"/>
    <mergeCell ref="I50:M50"/>
    <mergeCell ref="I51:M51"/>
    <mergeCell ref="I52:M52"/>
    <mergeCell ref="I53:M53"/>
    <mergeCell ref="G66:M66"/>
    <mergeCell ref="H67:M67"/>
    <mergeCell ref="I68:M68"/>
    <mergeCell ref="I69:M69"/>
    <mergeCell ref="I70:M70"/>
    <mergeCell ref="I71:M71"/>
    <mergeCell ref="I60:M60"/>
    <mergeCell ref="I61:M61"/>
    <mergeCell ref="I62:M62"/>
    <mergeCell ref="I63:M63"/>
    <mergeCell ref="H64:M64"/>
    <mergeCell ref="I65:M65"/>
    <mergeCell ref="G78:M78"/>
    <mergeCell ref="H79:M79"/>
    <mergeCell ref="I80:M80"/>
    <mergeCell ref="I81:M81"/>
    <mergeCell ref="I82:M82"/>
    <mergeCell ref="I83:M83"/>
    <mergeCell ref="I72:M72"/>
    <mergeCell ref="I73:M73"/>
    <mergeCell ref="H74:M74"/>
    <mergeCell ref="I75:M75"/>
    <mergeCell ref="I76:M76"/>
    <mergeCell ref="I77:M77"/>
    <mergeCell ref="I90:M90"/>
    <mergeCell ref="I91:M91"/>
    <mergeCell ref="I92:M92"/>
    <mergeCell ref="I93:M93"/>
    <mergeCell ref="H94:M94"/>
    <mergeCell ref="I95:M95"/>
    <mergeCell ref="I84:M84"/>
    <mergeCell ref="I85:M85"/>
    <mergeCell ref="I86:M86"/>
    <mergeCell ref="I87:M87"/>
    <mergeCell ref="I88:M88"/>
    <mergeCell ref="I89:M89"/>
    <mergeCell ref="I102:M102"/>
    <mergeCell ref="I103:M103"/>
    <mergeCell ref="I104:M104"/>
    <mergeCell ref="I105:M105"/>
    <mergeCell ref="G106:M106"/>
    <mergeCell ref="H107:M107"/>
    <mergeCell ref="H96:M96"/>
    <mergeCell ref="I97:M97"/>
    <mergeCell ref="G98:M98"/>
    <mergeCell ref="H99:M99"/>
    <mergeCell ref="I100:M100"/>
    <mergeCell ref="H101:M101"/>
    <mergeCell ref="N1:Z1"/>
    <mergeCell ref="A131:E131"/>
    <mergeCell ref="G127:M127"/>
    <mergeCell ref="H128:M128"/>
    <mergeCell ref="I129:M129"/>
    <mergeCell ref="A130:M130"/>
    <mergeCell ref="I121:M121"/>
    <mergeCell ref="I122:M122"/>
    <mergeCell ref="H123:M123"/>
    <mergeCell ref="I124:M124"/>
    <mergeCell ref="I125:M125"/>
    <mergeCell ref="G126:M126"/>
    <mergeCell ref="I114:M114"/>
    <mergeCell ref="I115:M115"/>
    <mergeCell ref="I116:M116"/>
    <mergeCell ref="I117:M117"/>
    <mergeCell ref="I118:M118"/>
    <mergeCell ref="H120:M120"/>
    <mergeCell ref="I108:M108"/>
    <mergeCell ref="I109:M109"/>
    <mergeCell ref="I110:M110"/>
    <mergeCell ref="I111:M111"/>
    <mergeCell ref="I112:M112"/>
    <mergeCell ref="I113:M113"/>
  </mergeCells>
  <pageMargins left="0.70866141732283472" right="0.43307086614173229" top="1.1811023622047245" bottom="0.74803149606299213" header="0.51181102362204722" footer="0.31496062992125984"/>
  <pageSetup paperSize="5" scale="82" orientation="landscape" r:id="rId1"/>
  <headerFooter>
    <oddHeader>&amp;CFORMATO PARA LA ESTIMACIÓN DE LOS IMPORTES POR RUBRO, TIPO, CLASE Y CONCEPTOS DE INGRESOS, CONTENIDOS EN LAS LEYES DE INGRESOS DE LOS MUNICIPIOS DE MICHOACÁN, DEBIDAMENTE ARMONIZADOS</oddHeader>
    <oddFooter>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CRI</vt:lpstr>
      <vt:lpstr>PI</vt:lpstr>
      <vt:lpstr>CALENDARIO</vt:lpstr>
      <vt:lpstr>CALENDARIO!Títulos_a_imprimir</vt:lpstr>
      <vt:lpstr>CRI!Títulos_a_imprimir</vt:lpstr>
      <vt:lpstr>PI!Títulos_a_imprimir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NORMA CHAVEZ</dc:creator>
  <cp:lastModifiedBy>Reypor</cp:lastModifiedBy>
  <cp:revision/>
  <cp:lastPrinted>2019-08-27T19:32:50Z</cp:lastPrinted>
  <dcterms:created xsi:type="dcterms:W3CDTF">2012-07-23T14:55:16Z</dcterms:created>
  <dcterms:modified xsi:type="dcterms:W3CDTF">2019-09-04T19:56:10Z</dcterms:modified>
</cp:coreProperties>
</file>